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Legenda" sheetId="1" r:id="rId1"/>
  </sheets>
  <definedNames>
    <definedName name="FILI_AGGIUDICAZIONE">#REF!</definedName>
    <definedName name="_xlnm.Print_Titles" localSheetId="0">'Legenda'!$2:$2</definedName>
  </definedNames>
  <calcPr fullCalcOnLoad="1"/>
</workbook>
</file>

<file path=xl/sharedStrings.xml><?xml version="1.0" encoding="utf-8"?>
<sst xmlns="http://schemas.openxmlformats.org/spreadsheetml/2006/main" count="301" uniqueCount="156">
  <si>
    <t>Suturatrici endoscopiche da 35mm con stelo malleabile; per tessuti vascolari</t>
  </si>
  <si>
    <t xml:space="preserve">Ricariche per suturatrici endoscopiche con stelo malleabile standard; </t>
  </si>
  <si>
    <t>Pinza di Babcock da 5mm. Impugnatura autoatatica disattivabile.; per chirurgia laparoscopica</t>
  </si>
  <si>
    <t xml:space="preserve">Ricariche per suturatrici endoscopiche con stelo malleabile da 35mm. vascolari; </t>
  </si>
  <si>
    <t xml:space="preserve">Trocar da 15 mm. </t>
  </si>
  <si>
    <t>Trocar di Hasson</t>
  </si>
  <si>
    <t>Suturatrici  endoscopiche da 45mm. per chirurgia laparoscopica tessuti vascolari</t>
  </si>
  <si>
    <t>Ricariche per Suturatrici meccaniche per chirurgia a cielo aperto;  lineari da 90mm v.m.</t>
  </si>
  <si>
    <t>Sututatrici lineari monouso con stelo malleabile e testa articolabile da 55mm per tessuti spessi</t>
  </si>
  <si>
    <t>Sututatrici lineari monouso con stelo malleabile e testa articolabile da 55mm per tessuti standard</t>
  </si>
  <si>
    <t>Suturatrici meccaniche per chirurgia a cielo aperto;  per anastomosi e transezione da 100mm.punti in titanio per tessuti standard.</t>
  </si>
  <si>
    <t>Ricariche per Suturatrici meccaniche per chirurgia a cielo aperto;  taglia e cuci da 100mm. Per tessuti standard</t>
  </si>
  <si>
    <t>Suturatrici meccaniche per chirurgia a cielo aperto;  per anastomosi e transezione da 100mm.punti in titanio per tessuti spessi.</t>
  </si>
  <si>
    <t>Ricariche per Suturatrici meccaniche per chirurgia a cielo aperto;  taglia e cuci da 100mm. Per tessuti spessi</t>
  </si>
  <si>
    <t>Pinza di Babcock da 10mm. Impugnatura autoatatica disattivabile.; per chirurgia laparoscopica</t>
  </si>
  <si>
    <t>Sonde multifunzione da 10mm. Per manipolo multifunzione ; per chirurgia laparoscopica</t>
  </si>
  <si>
    <t>Manipolatori uterini monouso  con punta articolata da 7cm e 9cm</t>
  </si>
  <si>
    <t>Strumento laparascopico monouso stelo 10 mm. Per suture intraperitoneale</t>
  </si>
  <si>
    <t>Suturatrici meccaniche per chirurgia a cielo aperto;  lineari monopaziente con altezza regolabile del punto  linea di sutura 90mm</t>
  </si>
  <si>
    <t>Ricariche per Suturatrici meccaniche per chirurgia a cielo aperto;  taglia e cuci da 55/60mm. Per tessuti spessi</t>
  </si>
  <si>
    <t>Suturatrici meccaniche per chirurgia a cielo aperto;  per anastomosi e transezione da 55/60mm.punti in titanio per tessuti spessi</t>
  </si>
  <si>
    <t xml:space="preserve">Aspiratore /irrigatore completo di tubi con cannula da 5mm </t>
  </si>
  <si>
    <t>Trocar monouso da 10/12mm. Con riduttore incorporato, lama piatta tagliente affilata bilaterlmente.</t>
  </si>
  <si>
    <t>Anello bioframmentabile per anastomosi grastointestinali nelle misure con diametro 25 x 1.5</t>
  </si>
  <si>
    <t>Anello bioframmentabile per anastomosi grastointestinali nelle misure con diametro 25 x 2.0</t>
  </si>
  <si>
    <t>Anello bioframmentabile per anastomosi grastointestinali nelle misure con diametro 25 x 2.5</t>
  </si>
  <si>
    <t>Anello bioframmentabile per anastomosi grastointestinali nelle misure con diametro 28 x 1.5</t>
  </si>
  <si>
    <t>Anello bioframmentabile per anastomosi grastointestinali nelle misure con diametro 28 x 2.0</t>
  </si>
  <si>
    <t>Anello bioframmentabile per anastomosi grastointestinali nelle misure con diametro 28 x 2.5</t>
  </si>
  <si>
    <t>Anello bioframmentabile per anastomosi grastointestinali nelle misure con diametro 31 x 1.5</t>
  </si>
  <si>
    <t>Anello bioframmentabile per anastomosi grastointestinali nelle misure con diametro 31 x 2.0</t>
  </si>
  <si>
    <t>Anello bioframmentabile per anastomosi grastointestinali nelle misure con diametro 31 x 2.5</t>
  </si>
  <si>
    <t>Anello bioframmentabile per anastomosi grastointestinali nelle misure con diametro 34 x 1.5</t>
  </si>
  <si>
    <t>Anello bioframmentabile per anastomosi grastointestinali nelle misure con diametro 34 x 2.0</t>
  </si>
  <si>
    <t>Anello bioframmentabile per anastomosi grastointestinali nelle misure con diametro 34 x 2.5</t>
  </si>
  <si>
    <t xml:space="preserve">Suturatrici meccaniche per chirurgia a cielo aperto;  lineari monopaziente con linea di sutura 30mm                                                                </t>
  </si>
  <si>
    <t xml:space="preserve">Ricariche per Suturatrici meccaniche per chirurgia a cielo aperto;  lineari da 30mm v.m.                                                                                 </t>
  </si>
  <si>
    <t xml:space="preserve">Ricariche per Suturatrici meccaniche per chirurgia a cielo aperto; lineari da 45 mm.v.m.                                                                                 </t>
  </si>
  <si>
    <t xml:space="preserve">Suturatrici meccaniche per chirurgia a cielo aperto;  lineari monopaziente con linea di sutura 60mm                                                                </t>
  </si>
  <si>
    <t xml:space="preserve">Ricariche per Suturatrici meccaniche per chirurgia a cielo aperto;  lineari da 60mm v.m.                                                                                 </t>
  </si>
  <si>
    <t xml:space="preserve">Ricariche per Suturatrici meccaniche per chirurgia a cielo aperto;  taglia e cuci da 55/60mm. Per tessuti vascolari                                           </t>
  </si>
  <si>
    <t xml:space="preserve">Suturatrici meccaniche per chirurgia a cielo aperto;  per anastomosi e transezione da 55/60mm.punti in titanio per tessuti standard.                 </t>
  </si>
  <si>
    <t xml:space="preserve">Suturatrici meccaniche per chirurgia a cielo aperto;  lineari monopaziente con linea di sutura 45mm                                                                 </t>
  </si>
  <si>
    <t xml:space="preserve">Suturatrici meccaniche per chirurgia a cielo aperto;  per anastomosi e transezione da 55/60mm.punti in titanio per tessuti vascolari.                  </t>
  </si>
  <si>
    <t xml:space="preserve">Suturatrici meccaniche per chirurgia a cielo aperto;  per anastomosi e transezione da 75/80mm.punti in titanio per tessuti standard.                 </t>
  </si>
  <si>
    <t xml:space="preserve">Ricariche per Suturatrici meccaniche per chirurgia a cielo aperto;  taglia e cuci da 75/80mm. Per tessuti standard                                           </t>
  </si>
  <si>
    <t xml:space="preserve">Suturatrici meccaniche per chirurgia a cielo aperto;  per anastomosi e transezione da 75/80mm.punti in titanio per tessuti spessi.                    </t>
  </si>
  <si>
    <t xml:space="preserve">Ricariche per Suturatrici meccaniche per chirurgia a cielo aperto;  taglia e cuci da 75/80mm. Per tessuti spessi                                              </t>
  </si>
  <si>
    <t xml:space="preserve">Kit per la cura della patologia emorroidaria con suturatrice circolare da 33mm                                                                                              </t>
  </si>
  <si>
    <t xml:space="preserve">Suturaqtrice meccanica per scheletrizzazione dei vasi potenziata a gas                                                                                                       </t>
  </si>
  <si>
    <t xml:space="preserve">Strumento monouso per borsa di tabacco da 45mm con filo premontato                                                                                                       </t>
  </si>
  <si>
    <t xml:space="preserve">Strumento monouso per borsa di tabacco da 65mm con filo premontato                                                                                                       </t>
  </si>
  <si>
    <t xml:space="preserve">Suturatrice lineare articolata da 30mm v.m.                                                                                                                                                </t>
  </si>
  <si>
    <t xml:space="preserve">Estrattore di punti metallici                                                                                                                                                                      </t>
  </si>
  <si>
    <t xml:space="preserve">Suturatrici  endoscopiche da 45mm. per chirurgia laparoscopica tessuti standard-                                                                                         </t>
  </si>
  <si>
    <t xml:space="preserve">Suturatrici  endoscopiche da 45mm. per chirurgia laparoscopica tessuti spessi                                                                                             </t>
  </si>
  <si>
    <t xml:space="preserve">Ricariche per suturatrici da 45mm.; per chirurgia laparoscopica vari tessuti                                                                                                   </t>
  </si>
  <si>
    <t xml:space="preserve">Sacchetto per recupero pezzi  anatomici grandi  stelo da 15mm                                                                                                                  </t>
  </si>
  <si>
    <t xml:space="preserve">Pinza da presa tipo clinch stelo da 5mm.; per chirurgia laparoscopica                                                                                                        </t>
  </si>
  <si>
    <t xml:space="preserve">Grasper da 32cm con stelo da 5mm. Ed impugnatura autostatica disattivabile; per chirurgia laparoscopica                                                    </t>
  </si>
  <si>
    <t xml:space="preserve">Dissettore curvo da 32cm. con stelo da 5mm.; per chirurgia laparoscopica                                                                                                  </t>
  </si>
  <si>
    <t xml:space="preserve">Sonde multifunzione da 5mm.per manipolo multifunzione vari tipi di elettrodi; per chirurgia laparoscopica                                                       </t>
  </si>
  <si>
    <t xml:space="preserve">Ago di Verres , da 120 mm                                                                                                                                                                      </t>
  </si>
  <si>
    <t xml:space="preserve">Ricariche per Suturatrici meccaniche per chirurgia a cielo aperto;  taglia e cuci da 55/60mm. Per tessuti standard                                            </t>
  </si>
  <si>
    <t xml:space="preserve">Manipolo monouso multifunzione taglio coaugulo,aspirazione ed irrigazione; per chirurgia laparoscopica                                                         </t>
  </si>
  <si>
    <t xml:space="preserve">Suturatrice lineare curva taglia e cuci da 40 mm per tessuti standard                                                                                                                                              </t>
  </si>
  <si>
    <t xml:space="preserve">Suturatrice lineare curva taglia e cuci da 40 mm per tessuti spessi                                                                                                                                              </t>
  </si>
  <si>
    <t>Ricariche per suturatrici lineari curve tessuti spessi</t>
  </si>
  <si>
    <t xml:space="preserve">Forbici monouso curve da 5mm. e connettore per elettrobisturi; per chirurgia laparoscopica                                                                                         </t>
  </si>
  <si>
    <r>
      <t xml:space="preserve">Suturatrice cutanea monouso da 35 punti larghi                                                                                                                                        </t>
    </r>
    <r>
      <rPr>
        <b/>
        <sz val="14"/>
        <rFont val="Arial"/>
        <family val="2"/>
      </rPr>
      <t xml:space="preserve">  </t>
    </r>
  </si>
  <si>
    <r>
      <t xml:space="preserve">Suturatrice cutanea monouso da 35 punti regolari                                                                                                                                      </t>
    </r>
    <r>
      <rPr>
        <b/>
        <sz val="14"/>
        <rFont val="Arial"/>
        <family val="2"/>
      </rPr>
      <t xml:space="preserve"> </t>
    </r>
  </si>
  <si>
    <r>
      <t xml:space="preserve">Forbici monouso curve con stelo da 5mm articolabili; per chirurgia laparoscopica                                                                                      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</t>
    </r>
  </si>
  <si>
    <t xml:space="preserve">Dispositivo monouso per anastomosi gastroesofagee completo di tastina ribaltante,compatibile con suturatrici circolari con tastina ribaltante.Mis. 21 - 25 mm. </t>
  </si>
  <si>
    <t xml:space="preserve">Clips in titanio per applicatori poliuso  misura piccola                                                                                                                                       </t>
  </si>
  <si>
    <t xml:space="preserve">Clips in titanio per applicatori poliuso  misura media                                                                                                                                    </t>
  </si>
  <si>
    <t xml:space="preserve">Clips in titanio per applicatori poliuso  misura grande                                                                                                                                   </t>
  </si>
  <si>
    <t>Applicatore laparoscopico monouso di 30 clip elicoidali in titanio</t>
  </si>
  <si>
    <t xml:space="preserve">Sacchetti monouso per rec.intraperitoneale azionamento ad anelli.; scchetto 10X15cm circa                                                                          </t>
  </si>
  <si>
    <t>Suturatrice universale Articolabile</t>
  </si>
  <si>
    <t>Cariche da 30 mm per sutura e transezione endoscopiche v.m.</t>
  </si>
  <si>
    <t>Cariche da 60 mm per sutura e transezione endoscopiche v.m.</t>
  </si>
  <si>
    <t>Cariche da 45 mm per sutura e transezione endoscopiche v.m.</t>
  </si>
  <si>
    <t>Ricariche varie misure con sutura assorbibile</t>
  </si>
  <si>
    <t>Ricariche varie misure con sutura non assorbibile</t>
  </si>
  <si>
    <t>n° lotto</t>
  </si>
  <si>
    <t>sub lotto</t>
  </si>
  <si>
    <t>a</t>
  </si>
  <si>
    <t>b</t>
  </si>
  <si>
    <t>c</t>
  </si>
  <si>
    <t>d</t>
  </si>
  <si>
    <t>e</t>
  </si>
  <si>
    <t>f</t>
  </si>
  <si>
    <t xml:space="preserve">Suturatrici meccaniche per chirurgia a cielo aperto;  per anastomosi e transezione da 75/80mm.punti in titanio per tessuti intermedi.                    </t>
  </si>
  <si>
    <t xml:space="preserve">Ricariche per Suturatrici meccaniche per chirurgia a cielo aperto;  taglia e cuci da 75/80mm. Per tessuti intermedi                                            </t>
  </si>
  <si>
    <t xml:space="preserve">Trocars monouso trasparenti multicalibro 10/12mm con lama retta e punta dilatante; cannula zigrinata  riduttore incorporato per chirurgia laparoscopica                   </t>
  </si>
  <si>
    <t xml:space="preserve">Trocars monouso trasparenti multicalibro 5mm. con lama retta e punta dilatante; cannula zigrinata  riduttore incorporato per chirurgia laparoscopica                   </t>
  </si>
  <si>
    <t xml:space="preserve">Applicatori monouso di clips in titanio con stelo da 5mm precaricato con 20 clips circa; per chirurgia laparoscopica </t>
  </si>
  <si>
    <t>Trocar monouso da 5.mm. Con riduttore incorporato, lama piatta tagliente e dilatante.</t>
  </si>
  <si>
    <t>g</t>
  </si>
  <si>
    <t>h</t>
  </si>
  <si>
    <t>i</t>
  </si>
  <si>
    <t>l</t>
  </si>
  <si>
    <t>m</t>
  </si>
  <si>
    <t>n</t>
  </si>
  <si>
    <t>Suturatrice circolare curva con testina ribaltabile Cal. 21 mm.</t>
  </si>
  <si>
    <t>Suturatrice circolare curva con testina ribaltabile Cal. 25 mm.</t>
  </si>
  <si>
    <t xml:space="preserve">Applicatore automatico con  circa 30 clips in titanio medie  e ganasce angolate                                                                                                                     </t>
  </si>
  <si>
    <t xml:space="preserve">Applicatore automatico con circa 20 clips in titanio grandi  e ganasce angolate                                                                                                                                                                                                                                            </t>
  </si>
  <si>
    <t>Ricariche per suturatrici da 60 mm per tessuti standard-vascolari-intermedi</t>
  </si>
  <si>
    <t>Suturatrice taglia e cuci da 60 mm con stelo da 28 cm.per tessuti standard vascolari intermedi.</t>
  </si>
  <si>
    <t xml:space="preserve">Applicatori monouso di clips medie in titanio completamente automatico con stelo in acciaio da 10mm.circa; per chirurgia laparoscopica                 </t>
  </si>
  <si>
    <t xml:space="preserve">Applicatori monouso di clips grandi in titanio completamente automatico con stelo in acciaio da 12mm.circa; per chirurgia laparoscopica                </t>
  </si>
  <si>
    <t>Suturatrici endoscopiche da 35mm con stelo malleabile; per tessuti standard;</t>
  </si>
  <si>
    <t>Suturatrice circolare curva con testina ribaltabile Cal. 28 mm.</t>
  </si>
  <si>
    <t>Ricariche per suturatrici lineari curve tessuti standard</t>
  </si>
  <si>
    <t>CODICE CND</t>
  </si>
  <si>
    <t>H0202010101</t>
  </si>
  <si>
    <t>H020201010102</t>
  </si>
  <si>
    <t>H0202010201</t>
  </si>
  <si>
    <t>H020201020101</t>
  </si>
  <si>
    <t>H0202010302</t>
  </si>
  <si>
    <t>H0202010301</t>
  </si>
  <si>
    <t xml:space="preserve">Suturatrice circolare curva con stelo da 28cm ed altezza regolabile del puntoda 1 mm a 2,5mm diametro 25mm.                                          </t>
  </si>
  <si>
    <t xml:space="preserve">Suturatrice circolare curva con stelo da 28cm ed altezza regolabile del punto da 1 mm a 2,5mm diametro 29mm.                                          </t>
  </si>
  <si>
    <t xml:space="preserve">Suturatrice circolare curva con stelo da 28cm ed altezza regolabile del punto da 1 mm a 2,5mm diametro 33mm.                                          </t>
  </si>
  <si>
    <t>H0202020201</t>
  </si>
  <si>
    <t>H02020203</t>
  </si>
  <si>
    <t>H02010101</t>
  </si>
  <si>
    <t>H03010101</t>
  </si>
  <si>
    <t>H03010201</t>
  </si>
  <si>
    <t>K010101 -</t>
  </si>
  <si>
    <t>H03020101</t>
  </si>
  <si>
    <t>H020303</t>
  </si>
  <si>
    <t>H02030105</t>
  </si>
  <si>
    <t>H02030106</t>
  </si>
  <si>
    <t>K01020102</t>
  </si>
  <si>
    <t>K01020107</t>
  </si>
  <si>
    <t>K01020104</t>
  </si>
  <si>
    <t>K01020101</t>
  </si>
  <si>
    <t>K0201010402</t>
  </si>
  <si>
    <t>K0201010502</t>
  </si>
  <si>
    <t>K0201010102</t>
  </si>
  <si>
    <t>K01020110</t>
  </si>
  <si>
    <t>K01010105</t>
  </si>
  <si>
    <t>K01010102</t>
  </si>
  <si>
    <t>K01019001</t>
  </si>
  <si>
    <t>Codice prodotto offerto</t>
  </si>
  <si>
    <t>Aliq.     IVA</t>
  </si>
  <si>
    <t>N° pezzi per conf.</t>
  </si>
  <si>
    <t>TOTALE</t>
  </si>
  <si>
    <t>quantItà presunta annua</t>
  </si>
  <si>
    <t>SUTURATRICI -  PRODOTTI PER  LAPAROSCOPICA ( Prodotti richiesti)</t>
  </si>
  <si>
    <t>Importo          Complessivo annuo                    a base d'asta</t>
  </si>
  <si>
    <t>Prezzo complessivo annuo offerto  IVA esclusa</t>
  </si>
  <si>
    <t>Prezzo unitario offerto      IVA esclusa</t>
  </si>
  <si>
    <t>Prezzo complessivo annuo offerto per l'intero lotto                 IVA esclusa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</si>
</sst>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"/>
    <numFmt numFmtId="171" formatCode="[&gt;0]#,##0\ ;[&lt;0]\-#,##0\ ;&quot; - &quot;"/>
    <numFmt numFmtId="172" formatCode="[&gt;0]&quot; L. &quot;#,##0\ ;[&lt;0]&quot;-L. &quot;#,##0\ ;&quot; L. - &quot;"/>
    <numFmt numFmtId="173" formatCode="&quot;€&quot;\ #,##0.00"/>
    <numFmt numFmtId="174" formatCode="_-[$€-410]\ * #,##0.00_-;\-[$€-410]\ * #,##0.00_-;_-[$€-410]\ * &quot;-&quot;??_-;_-@_-"/>
    <numFmt numFmtId="175" formatCode="#,##0_ ;\-#,##0\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medium"/>
    </border>
    <border>
      <left style="medium"/>
      <right style="medium"/>
      <top style="medium"/>
      <bottom style="thin"/>
    </border>
    <border>
      <left style="double"/>
      <right style="double">
        <color indexed="8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174" fontId="10" fillId="0" borderId="1" xfId="0" applyNumberFormat="1" applyFont="1" applyBorder="1" applyAlignment="1">
      <alignment horizontal="center" vertical="center" wrapText="1"/>
    </xf>
    <xf numFmtId="175" fontId="10" fillId="0" borderId="1" xfId="0" applyNumberFormat="1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17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/>
    </xf>
    <xf numFmtId="1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0" fontId="0" fillId="0" borderId="5" xfId="0" applyNumberFormat="1" applyBorder="1" applyAlignment="1">
      <alignment/>
    </xf>
    <xf numFmtId="10" fontId="0" fillId="0" borderId="0" xfId="0" applyNumberFormat="1" applyAlignment="1">
      <alignment/>
    </xf>
    <xf numFmtId="17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4" fontId="0" fillId="0" borderId="6" xfId="0" applyNumberForma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8" fillId="0" borderId="8" xfId="0" applyFont="1" applyBorder="1" applyAlignment="1">
      <alignment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174" fontId="0" fillId="0" borderId="2" xfId="0" applyNumberFormat="1" applyBorder="1" applyAlignment="1">
      <alignment vertical="center"/>
    </xf>
    <xf numFmtId="0" fontId="8" fillId="0" borderId="10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6" xfId="0" applyBorder="1" applyAlignment="1">
      <alignment/>
    </xf>
    <xf numFmtId="10" fontId="0" fillId="0" borderId="16" xfId="0" applyNumberFormat="1" applyBorder="1" applyAlignment="1">
      <alignment/>
    </xf>
    <xf numFmtId="0" fontId="0" fillId="0" borderId="3" xfId="0" applyBorder="1" applyAlignment="1">
      <alignment vertical="top"/>
    </xf>
    <xf numFmtId="10" fontId="0" fillId="0" borderId="3" xfId="0" applyNumberFormat="1" applyBorder="1" applyAlignment="1">
      <alignment vertical="top"/>
    </xf>
    <xf numFmtId="174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174" fontId="0" fillId="0" borderId="0" xfId="0" applyNumberFormat="1" applyBorder="1" applyAlignment="1">
      <alignment horizontal="center" vertical="center"/>
    </xf>
    <xf numFmtId="174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1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0" borderId="13" xfId="0" applyFont="1" applyBorder="1" applyAlignment="1">
      <alignment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1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0" borderId="23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5" xfId="0" applyFont="1" applyBorder="1" applyAlignment="1">
      <alignment wrapText="1"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10" fillId="0" borderId="26" xfId="0" applyFont="1" applyBorder="1" applyAlignment="1">
      <alignment wrapText="1"/>
    </xf>
    <xf numFmtId="0" fontId="8" fillId="0" borderId="16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0" fontId="10" fillId="0" borderId="28" xfId="0" applyFont="1" applyBorder="1" applyAlignment="1">
      <alignment wrapText="1"/>
    </xf>
    <xf numFmtId="0" fontId="8" fillId="0" borderId="29" xfId="0" applyFont="1" applyBorder="1" applyAlignment="1">
      <alignment/>
    </xf>
    <xf numFmtId="174" fontId="0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1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/>
    </xf>
    <xf numFmtId="0" fontId="11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174" fontId="0" fillId="0" borderId="3" xfId="0" applyNumberFormat="1" applyBorder="1" applyAlignment="1">
      <alignment horizontal="center" vertical="center"/>
    </xf>
    <xf numFmtId="174" fontId="0" fillId="0" borderId="5" xfId="0" applyNumberFormat="1" applyBorder="1" applyAlignment="1">
      <alignment horizontal="center" vertical="center"/>
    </xf>
    <xf numFmtId="174" fontId="0" fillId="0" borderId="4" xfId="0" applyNumberFormat="1" applyBorder="1" applyAlignment="1">
      <alignment horizontal="center" vertical="center"/>
    </xf>
    <xf numFmtId="174" fontId="0" fillId="0" borderId="37" xfId="0" applyNumberFormat="1" applyBorder="1" applyAlignment="1">
      <alignment horizontal="center" vertical="center"/>
    </xf>
    <xf numFmtId="174" fontId="0" fillId="0" borderId="38" xfId="0" applyNumberFormat="1" applyBorder="1" applyAlignment="1">
      <alignment horizontal="center" vertical="center"/>
    </xf>
    <xf numFmtId="174" fontId="0" fillId="0" borderId="6" xfId="0" applyNumberFormat="1" applyBorder="1" applyAlignment="1">
      <alignment horizontal="center" vertical="center"/>
    </xf>
    <xf numFmtId="174" fontId="0" fillId="0" borderId="39" xfId="0" applyNumberFormat="1" applyBorder="1" applyAlignment="1">
      <alignment horizontal="center" vertical="center"/>
    </xf>
    <xf numFmtId="174" fontId="0" fillId="0" borderId="15" xfId="0" applyNumberFormat="1" applyBorder="1" applyAlignment="1">
      <alignment horizontal="center" vertical="center"/>
    </xf>
    <xf numFmtId="174" fontId="0" fillId="0" borderId="40" xfId="0" applyNumberFormat="1" applyBorder="1" applyAlignment="1">
      <alignment horizontal="center" vertical="center"/>
    </xf>
    <xf numFmtId="174" fontId="0" fillId="0" borderId="41" xfId="0" applyNumberForma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74" fontId="0" fillId="0" borderId="42" xfId="0" applyNumberFormat="1" applyBorder="1" applyAlignment="1">
      <alignment horizontal="center" vertical="center"/>
    </xf>
    <xf numFmtId="174" fontId="0" fillId="0" borderId="8" xfId="0" applyNumberForma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6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30" customWidth="1"/>
    <col min="2" max="2" width="7.421875" style="25" customWidth="1"/>
    <col min="3" max="3" width="7.421875" style="26" customWidth="1"/>
    <col min="4" max="4" width="111.421875" style="8" customWidth="1"/>
    <col min="5" max="5" width="8.421875" style="5" customWidth="1"/>
    <col min="6" max="6" width="14.28125" style="22" customWidth="1"/>
    <col min="8" max="8" width="10.8515625" style="0" customWidth="1"/>
    <col min="9" max="10" width="14.421875" style="0" customWidth="1"/>
    <col min="11" max="11" width="5.28125" style="21" customWidth="1"/>
    <col min="12" max="12" width="8.140625" style="0" customWidth="1"/>
    <col min="13" max="16384" width="9.140625" style="1" customWidth="1"/>
  </cols>
  <sheetData>
    <row r="1" ht="18.75" thickBot="1">
      <c r="D1" s="91"/>
    </row>
    <row r="2" spans="1:12" s="23" customFormat="1" ht="65.25" thickBot="1" thickTop="1">
      <c r="A2" s="31" t="s">
        <v>115</v>
      </c>
      <c r="B2" s="28" t="s">
        <v>84</v>
      </c>
      <c r="C2" s="29" t="s">
        <v>85</v>
      </c>
      <c r="D2" s="28" t="s">
        <v>151</v>
      </c>
      <c r="E2" s="90" t="s">
        <v>150</v>
      </c>
      <c r="F2" s="9" t="s">
        <v>152</v>
      </c>
      <c r="G2" s="10" t="s">
        <v>146</v>
      </c>
      <c r="H2" s="10" t="s">
        <v>154</v>
      </c>
      <c r="I2" s="10" t="s">
        <v>153</v>
      </c>
      <c r="J2" s="10" t="s">
        <v>155</v>
      </c>
      <c r="K2" s="11" t="s">
        <v>147</v>
      </c>
      <c r="L2" s="10" t="s">
        <v>148</v>
      </c>
    </row>
    <row r="3" spans="1:12" ht="36.75" thickTop="1">
      <c r="A3" s="79" t="s">
        <v>116</v>
      </c>
      <c r="B3" s="116">
        <v>1</v>
      </c>
      <c r="C3" s="80" t="s">
        <v>86</v>
      </c>
      <c r="D3" s="81" t="s">
        <v>35</v>
      </c>
      <c r="E3" s="83">
        <v>12</v>
      </c>
      <c r="F3" s="107">
        <f>316*12+148*24</f>
        <v>7344</v>
      </c>
      <c r="G3" s="45"/>
      <c r="H3" s="45"/>
      <c r="I3" s="45"/>
      <c r="J3" s="119"/>
      <c r="K3" s="46"/>
      <c r="L3" s="45"/>
    </row>
    <row r="4" spans="1:12" ht="27" thickBot="1">
      <c r="A4" s="82" t="s">
        <v>120</v>
      </c>
      <c r="B4" s="113"/>
      <c r="C4" s="66" t="s">
        <v>87</v>
      </c>
      <c r="D4" s="76" t="s">
        <v>36</v>
      </c>
      <c r="E4" s="33">
        <v>24</v>
      </c>
      <c r="F4" s="108"/>
      <c r="G4" s="19"/>
      <c r="H4" s="19"/>
      <c r="I4" s="19"/>
      <c r="J4" s="120"/>
      <c r="K4" s="20"/>
      <c r="L4" s="19"/>
    </row>
    <row r="5" spans="1:12" s="2" customFormat="1" ht="18.75" thickBot="1">
      <c r="A5" s="32"/>
      <c r="B5" s="26"/>
      <c r="C5" s="24"/>
      <c r="D5" s="6"/>
      <c r="E5" s="8"/>
      <c r="F5" s="53"/>
      <c r="G5" s="54"/>
      <c r="H5" s="54"/>
      <c r="I5" s="54"/>
      <c r="J5" s="54"/>
      <c r="K5" s="55"/>
      <c r="L5" s="54"/>
    </row>
    <row r="6" spans="1:12" ht="36">
      <c r="A6" s="60" t="s">
        <v>116</v>
      </c>
      <c r="B6" s="111">
        <v>2</v>
      </c>
      <c r="C6" s="62" t="s">
        <v>86</v>
      </c>
      <c r="D6" s="75" t="s">
        <v>42</v>
      </c>
      <c r="E6" s="83">
        <v>12</v>
      </c>
      <c r="F6" s="109">
        <f>324*12+154*36</f>
        <v>9432</v>
      </c>
      <c r="G6" s="15"/>
      <c r="H6" s="15"/>
      <c r="I6" s="15"/>
      <c r="J6" s="121"/>
      <c r="K6" s="16"/>
      <c r="L6" s="15"/>
    </row>
    <row r="7" spans="1:12" ht="27" thickBot="1">
      <c r="A7" s="64" t="s">
        <v>120</v>
      </c>
      <c r="B7" s="113"/>
      <c r="C7" s="66" t="s">
        <v>87</v>
      </c>
      <c r="D7" s="67" t="s">
        <v>37</v>
      </c>
      <c r="E7" s="33">
        <v>36</v>
      </c>
      <c r="F7" s="110"/>
      <c r="G7" s="19"/>
      <c r="H7" s="19"/>
      <c r="I7" s="19"/>
      <c r="J7" s="120"/>
      <c r="K7" s="20"/>
      <c r="L7" s="19"/>
    </row>
    <row r="8" spans="1:12" s="2" customFormat="1" ht="18.75" thickBot="1">
      <c r="A8" s="32"/>
      <c r="B8" s="26"/>
      <c r="C8" s="24"/>
      <c r="D8" s="7"/>
      <c r="E8" s="8"/>
      <c r="F8" s="53"/>
      <c r="G8" s="54"/>
      <c r="H8" s="54"/>
      <c r="I8" s="54"/>
      <c r="J8" s="54"/>
      <c r="K8" s="55"/>
      <c r="L8" s="54"/>
    </row>
    <row r="9" spans="1:12" ht="36">
      <c r="A9" s="60" t="s">
        <v>116</v>
      </c>
      <c r="B9" s="111">
        <v>3</v>
      </c>
      <c r="C9" s="62" t="s">
        <v>86</v>
      </c>
      <c r="D9" s="63" t="s">
        <v>38</v>
      </c>
      <c r="E9" s="83">
        <v>12</v>
      </c>
      <c r="F9" s="117">
        <f>334*12+146*24</f>
        <v>7512</v>
      </c>
      <c r="G9" s="58"/>
      <c r="H9" s="15"/>
      <c r="I9" s="15"/>
      <c r="J9" s="121"/>
      <c r="K9" s="16"/>
      <c r="L9" s="15"/>
    </row>
    <row r="10" spans="1:12" ht="27" thickBot="1">
      <c r="A10" s="64" t="s">
        <v>120</v>
      </c>
      <c r="B10" s="113"/>
      <c r="C10" s="66" t="s">
        <v>87</v>
      </c>
      <c r="D10" s="67" t="s">
        <v>39</v>
      </c>
      <c r="E10" s="33">
        <v>24</v>
      </c>
      <c r="F10" s="118"/>
      <c r="G10" s="59"/>
      <c r="H10" s="19"/>
      <c r="I10" s="19"/>
      <c r="J10" s="120"/>
      <c r="K10" s="20"/>
      <c r="L10" s="19"/>
    </row>
    <row r="11" spans="1:12" s="2" customFormat="1" ht="18.75" thickBot="1">
      <c r="A11" s="32"/>
      <c r="B11" s="26"/>
      <c r="C11" s="24"/>
      <c r="D11" s="7"/>
      <c r="E11" s="8"/>
      <c r="F11" s="49"/>
      <c r="G11" s="56"/>
      <c r="H11" s="56"/>
      <c r="I11" s="56"/>
      <c r="J11" s="56"/>
      <c r="K11" s="57"/>
      <c r="L11" s="56"/>
    </row>
    <row r="12" spans="1:12" ht="36">
      <c r="A12" s="60" t="s">
        <v>116</v>
      </c>
      <c r="B12" s="111">
        <v>4</v>
      </c>
      <c r="C12" s="62" t="s">
        <v>86</v>
      </c>
      <c r="D12" s="63" t="s">
        <v>18</v>
      </c>
      <c r="E12" s="83">
        <v>9</v>
      </c>
      <c r="F12" s="109">
        <f>329*9+155*24</f>
        <v>6681</v>
      </c>
      <c r="G12" s="15"/>
      <c r="H12" s="15"/>
      <c r="I12" s="15"/>
      <c r="J12" s="121"/>
      <c r="K12" s="16"/>
      <c r="L12" s="15"/>
    </row>
    <row r="13" spans="1:12" ht="27" thickBot="1">
      <c r="A13" s="64" t="s">
        <v>120</v>
      </c>
      <c r="B13" s="113"/>
      <c r="C13" s="66" t="s">
        <v>87</v>
      </c>
      <c r="D13" s="67" t="s">
        <v>7</v>
      </c>
      <c r="E13" s="33">
        <v>24</v>
      </c>
      <c r="F13" s="110"/>
      <c r="G13" s="19"/>
      <c r="H13" s="19"/>
      <c r="I13" s="19"/>
      <c r="J13" s="120"/>
      <c r="K13" s="20"/>
      <c r="L13" s="19"/>
    </row>
    <row r="14" spans="1:12" s="2" customFormat="1" ht="18.75" thickBot="1">
      <c r="A14" s="32"/>
      <c r="B14" s="26"/>
      <c r="C14" s="24"/>
      <c r="D14" s="7"/>
      <c r="E14" s="8"/>
      <c r="F14" s="49"/>
      <c r="G14" s="50"/>
      <c r="H14" s="50"/>
      <c r="I14" s="50"/>
      <c r="J14" s="50"/>
      <c r="K14" s="51"/>
      <c r="L14" s="50"/>
    </row>
    <row r="15" spans="1:12" ht="36">
      <c r="A15" s="60" t="s">
        <v>118</v>
      </c>
      <c r="B15" s="111">
        <v>5</v>
      </c>
      <c r="C15" s="62" t="s">
        <v>86</v>
      </c>
      <c r="D15" s="63" t="s">
        <v>8</v>
      </c>
      <c r="E15" s="42">
        <v>6</v>
      </c>
      <c r="F15" s="104">
        <v>6768</v>
      </c>
      <c r="G15" s="15"/>
      <c r="H15" s="15"/>
      <c r="I15" s="15"/>
      <c r="J15" s="121"/>
      <c r="K15" s="16"/>
      <c r="L15" s="15"/>
    </row>
    <row r="16" spans="1:12" ht="36.75" thickBot="1">
      <c r="A16" s="64" t="s">
        <v>119</v>
      </c>
      <c r="B16" s="113"/>
      <c r="C16" s="66" t="s">
        <v>87</v>
      </c>
      <c r="D16" s="67" t="s">
        <v>9</v>
      </c>
      <c r="E16" s="37">
        <v>6</v>
      </c>
      <c r="F16" s="105"/>
      <c r="G16" s="19"/>
      <c r="H16" s="19"/>
      <c r="I16" s="19"/>
      <c r="J16" s="120"/>
      <c r="K16" s="20"/>
      <c r="L16" s="19"/>
    </row>
    <row r="17" spans="1:12" s="2" customFormat="1" ht="18.75" thickBot="1">
      <c r="A17" s="32"/>
      <c r="B17" s="26"/>
      <c r="C17" s="24"/>
      <c r="D17" s="7"/>
      <c r="E17" s="8"/>
      <c r="F17" s="52"/>
      <c r="G17" s="50"/>
      <c r="H17" s="50"/>
      <c r="I17" s="50"/>
      <c r="J17" s="50"/>
      <c r="K17" s="51"/>
      <c r="L17" s="50"/>
    </row>
    <row r="18" spans="1:12" ht="36">
      <c r="A18" s="60" t="s">
        <v>117</v>
      </c>
      <c r="B18" s="111">
        <v>6</v>
      </c>
      <c r="C18" s="62" t="s">
        <v>86</v>
      </c>
      <c r="D18" s="63" t="s">
        <v>43</v>
      </c>
      <c r="E18" s="42">
        <v>12</v>
      </c>
      <c r="F18" s="104">
        <f>349*12+193*24</f>
        <v>8820</v>
      </c>
      <c r="G18" s="15"/>
      <c r="H18" s="15"/>
      <c r="I18" s="15"/>
      <c r="J18" s="121"/>
      <c r="K18" s="16"/>
      <c r="L18" s="15"/>
    </row>
    <row r="19" spans="1:12" ht="36.75" thickBot="1">
      <c r="A19" s="64" t="s">
        <v>121</v>
      </c>
      <c r="B19" s="113"/>
      <c r="C19" s="66" t="s">
        <v>87</v>
      </c>
      <c r="D19" s="67" t="s">
        <v>40</v>
      </c>
      <c r="E19" s="37">
        <v>24</v>
      </c>
      <c r="F19" s="105"/>
      <c r="G19" s="19"/>
      <c r="H19" s="19"/>
      <c r="I19" s="19"/>
      <c r="J19" s="120"/>
      <c r="K19" s="20"/>
      <c r="L19" s="19"/>
    </row>
    <row r="20" spans="1:12" s="2" customFormat="1" ht="18.75" thickBot="1">
      <c r="A20" s="32"/>
      <c r="B20" s="26"/>
      <c r="C20" s="24"/>
      <c r="D20" s="7"/>
      <c r="E20" s="8"/>
      <c r="F20" s="49"/>
      <c r="G20" s="50"/>
      <c r="H20" s="50"/>
      <c r="I20" s="50"/>
      <c r="J20" s="50"/>
      <c r="K20" s="51"/>
      <c r="L20" s="50"/>
    </row>
    <row r="21" spans="1:12" ht="36">
      <c r="A21" s="60" t="s">
        <v>117</v>
      </c>
      <c r="B21" s="111">
        <v>7</v>
      </c>
      <c r="C21" s="62" t="s">
        <v>86</v>
      </c>
      <c r="D21" s="63" t="s">
        <v>41</v>
      </c>
      <c r="E21" s="42">
        <v>12</v>
      </c>
      <c r="F21" s="104">
        <f>349*12+193*24</f>
        <v>8820</v>
      </c>
      <c r="G21" s="15"/>
      <c r="H21" s="15"/>
      <c r="I21" s="15"/>
      <c r="J21" s="121"/>
      <c r="K21" s="16"/>
      <c r="L21" s="15"/>
    </row>
    <row r="22" spans="1:12" ht="36.75" thickBot="1">
      <c r="A22" s="64" t="s">
        <v>121</v>
      </c>
      <c r="B22" s="113"/>
      <c r="C22" s="66" t="s">
        <v>87</v>
      </c>
      <c r="D22" s="67" t="s">
        <v>63</v>
      </c>
      <c r="E22" s="37">
        <v>24</v>
      </c>
      <c r="F22" s="105"/>
      <c r="G22" s="19"/>
      <c r="H22" s="19"/>
      <c r="I22" s="19"/>
      <c r="J22" s="120"/>
      <c r="K22" s="20"/>
      <c r="L22" s="19"/>
    </row>
    <row r="23" spans="1:12" s="2" customFormat="1" ht="18.75" thickBot="1">
      <c r="A23" s="32"/>
      <c r="B23" s="26"/>
      <c r="C23" s="24"/>
      <c r="D23" s="7"/>
      <c r="E23" s="8"/>
      <c r="F23" s="49"/>
      <c r="G23" s="50"/>
      <c r="H23" s="50"/>
      <c r="I23" s="50"/>
      <c r="J23" s="50"/>
      <c r="K23" s="51"/>
      <c r="L23" s="50"/>
    </row>
    <row r="24" spans="1:12" ht="36">
      <c r="A24" s="60" t="s">
        <v>117</v>
      </c>
      <c r="B24" s="111">
        <v>8</v>
      </c>
      <c r="C24" s="62" t="s">
        <v>86</v>
      </c>
      <c r="D24" s="63" t="s">
        <v>20</v>
      </c>
      <c r="E24" s="42">
        <v>6</v>
      </c>
      <c r="F24" s="104">
        <f>349*6+193*12</f>
        <v>4410</v>
      </c>
      <c r="G24" s="15"/>
      <c r="H24" s="15"/>
      <c r="I24" s="15"/>
      <c r="J24" s="121"/>
      <c r="K24" s="16"/>
      <c r="L24" s="15"/>
    </row>
    <row r="25" spans="1:12" ht="36.75" thickBot="1">
      <c r="A25" s="64" t="s">
        <v>121</v>
      </c>
      <c r="B25" s="113"/>
      <c r="C25" s="66" t="s">
        <v>87</v>
      </c>
      <c r="D25" s="67" t="s">
        <v>19</v>
      </c>
      <c r="E25" s="37">
        <v>12</v>
      </c>
      <c r="F25" s="105"/>
      <c r="G25" s="19"/>
      <c r="H25" s="19"/>
      <c r="I25" s="19"/>
      <c r="J25" s="120"/>
      <c r="K25" s="20"/>
      <c r="L25" s="19"/>
    </row>
    <row r="26" spans="1:12" s="2" customFormat="1" ht="18.75" thickBot="1">
      <c r="A26" s="32"/>
      <c r="B26" s="26"/>
      <c r="C26" s="24"/>
      <c r="D26" s="7"/>
      <c r="E26" s="8"/>
      <c r="F26" s="49"/>
      <c r="G26" s="50"/>
      <c r="H26" s="50"/>
      <c r="I26" s="50"/>
      <c r="J26" s="50"/>
      <c r="K26" s="51"/>
      <c r="L26" s="50"/>
    </row>
    <row r="27" spans="1:12" ht="36">
      <c r="A27" s="60" t="s">
        <v>117</v>
      </c>
      <c r="B27" s="111">
        <v>9</v>
      </c>
      <c r="C27" s="62" t="s">
        <v>86</v>
      </c>
      <c r="D27" s="63" t="s">
        <v>44</v>
      </c>
      <c r="E27" s="42">
        <v>12</v>
      </c>
      <c r="F27" s="104">
        <f>12*419+30*265</f>
        <v>12978</v>
      </c>
      <c r="G27" s="15"/>
      <c r="H27" s="15"/>
      <c r="I27" s="15"/>
      <c r="J27" s="121"/>
      <c r="K27" s="16"/>
      <c r="L27" s="15"/>
    </row>
    <row r="28" spans="1:12" ht="36.75" thickBot="1">
      <c r="A28" s="64" t="s">
        <v>121</v>
      </c>
      <c r="B28" s="113"/>
      <c r="C28" s="66" t="s">
        <v>87</v>
      </c>
      <c r="D28" s="67" t="s">
        <v>45</v>
      </c>
      <c r="E28" s="37">
        <v>30</v>
      </c>
      <c r="F28" s="105"/>
      <c r="G28" s="19"/>
      <c r="H28" s="19"/>
      <c r="I28" s="19"/>
      <c r="J28" s="120"/>
      <c r="K28" s="20"/>
      <c r="L28" s="19"/>
    </row>
    <row r="29" spans="1:12" s="2" customFormat="1" ht="18.75" thickBot="1">
      <c r="A29" s="32"/>
      <c r="B29" s="26"/>
      <c r="C29" s="24"/>
      <c r="D29" s="7"/>
      <c r="E29" s="8"/>
      <c r="F29" s="49"/>
      <c r="G29" s="50"/>
      <c r="H29" s="50"/>
      <c r="I29" s="50"/>
      <c r="J29" s="50"/>
      <c r="K29" s="51"/>
      <c r="L29" s="50"/>
    </row>
    <row r="30" spans="1:12" ht="36">
      <c r="A30" s="60" t="s">
        <v>117</v>
      </c>
      <c r="B30" s="111">
        <v>10</v>
      </c>
      <c r="C30" s="62" t="s">
        <v>86</v>
      </c>
      <c r="D30" s="63" t="s">
        <v>46</v>
      </c>
      <c r="E30" s="42">
        <v>12</v>
      </c>
      <c r="F30" s="104">
        <f>12*419+24*265</f>
        <v>11388</v>
      </c>
      <c r="G30" s="15"/>
      <c r="H30" s="15"/>
      <c r="I30" s="15"/>
      <c r="J30" s="121"/>
      <c r="K30" s="16"/>
      <c r="L30" s="15"/>
    </row>
    <row r="31" spans="1:12" ht="36.75" thickBot="1">
      <c r="A31" s="64" t="s">
        <v>121</v>
      </c>
      <c r="B31" s="113"/>
      <c r="C31" s="66" t="s">
        <v>87</v>
      </c>
      <c r="D31" s="67" t="s">
        <v>47</v>
      </c>
      <c r="E31" s="37">
        <v>24</v>
      </c>
      <c r="F31" s="105"/>
      <c r="G31" s="19"/>
      <c r="H31" s="19"/>
      <c r="I31" s="19"/>
      <c r="J31" s="120"/>
      <c r="K31" s="20"/>
      <c r="L31" s="19"/>
    </row>
    <row r="32" spans="1:12" s="2" customFormat="1" ht="18.75" thickBot="1">
      <c r="A32" s="32"/>
      <c r="B32" s="26"/>
      <c r="C32" s="24"/>
      <c r="D32" s="7"/>
      <c r="E32" s="8"/>
      <c r="F32" s="49"/>
      <c r="G32" s="50"/>
      <c r="H32" s="50"/>
      <c r="I32" s="50"/>
      <c r="J32" s="50"/>
      <c r="K32" s="51"/>
      <c r="L32" s="50"/>
    </row>
    <row r="33" spans="1:12" ht="36">
      <c r="A33" s="60" t="s">
        <v>117</v>
      </c>
      <c r="B33" s="111">
        <v>11</v>
      </c>
      <c r="C33" s="62" t="s">
        <v>86</v>
      </c>
      <c r="D33" s="63" t="s">
        <v>92</v>
      </c>
      <c r="E33" s="42">
        <v>6</v>
      </c>
      <c r="F33" s="104">
        <f>6*529+12*288</f>
        <v>6630</v>
      </c>
      <c r="G33" s="47"/>
      <c r="H33" s="47"/>
      <c r="I33" s="47"/>
      <c r="J33" s="122"/>
      <c r="K33" s="48"/>
      <c r="L33" s="47"/>
    </row>
    <row r="34" spans="1:12" ht="36.75" thickBot="1">
      <c r="A34" s="64" t="s">
        <v>121</v>
      </c>
      <c r="B34" s="113"/>
      <c r="C34" s="66" t="s">
        <v>87</v>
      </c>
      <c r="D34" s="67" t="s">
        <v>93</v>
      </c>
      <c r="E34" s="44">
        <v>12</v>
      </c>
      <c r="F34" s="105"/>
      <c r="G34" s="19"/>
      <c r="H34" s="19"/>
      <c r="I34" s="19"/>
      <c r="J34" s="123"/>
      <c r="K34" s="20"/>
      <c r="L34" s="19"/>
    </row>
    <row r="35" spans="1:12" s="2" customFormat="1" ht="18.75" thickBot="1">
      <c r="A35" s="32"/>
      <c r="B35" s="26"/>
      <c r="C35" s="24"/>
      <c r="D35" s="7"/>
      <c r="E35" s="8"/>
      <c r="F35" s="49"/>
      <c r="G35" s="50"/>
      <c r="H35" s="50"/>
      <c r="I35" s="50"/>
      <c r="J35" s="50"/>
      <c r="K35" s="51"/>
      <c r="L35" s="50"/>
    </row>
    <row r="36" spans="1:12" ht="36">
      <c r="A36" s="60" t="s">
        <v>117</v>
      </c>
      <c r="B36" s="111">
        <v>12</v>
      </c>
      <c r="C36" s="62" t="s">
        <v>86</v>
      </c>
      <c r="D36" s="63" t="s">
        <v>10</v>
      </c>
      <c r="E36" s="42">
        <v>9</v>
      </c>
      <c r="F36" s="104">
        <f>9*529+12*288</f>
        <v>8217</v>
      </c>
      <c r="G36" s="15"/>
      <c r="H36" s="15"/>
      <c r="I36" s="15"/>
      <c r="J36" s="121"/>
      <c r="K36" s="16"/>
      <c r="L36" s="15"/>
    </row>
    <row r="37" spans="1:12" ht="36.75" thickBot="1">
      <c r="A37" s="64" t="s">
        <v>121</v>
      </c>
      <c r="B37" s="113"/>
      <c r="C37" s="66" t="s">
        <v>87</v>
      </c>
      <c r="D37" s="67" t="s">
        <v>11</v>
      </c>
      <c r="E37" s="37">
        <v>12</v>
      </c>
      <c r="F37" s="105"/>
      <c r="G37" s="19"/>
      <c r="H37" s="19"/>
      <c r="I37" s="19"/>
      <c r="J37" s="120"/>
      <c r="K37" s="20"/>
      <c r="L37" s="19"/>
    </row>
    <row r="38" spans="1:12" s="2" customFormat="1" ht="18.75" thickBot="1">
      <c r="A38" s="32"/>
      <c r="B38" s="26"/>
      <c r="C38" s="24"/>
      <c r="D38" s="7"/>
      <c r="E38" s="8"/>
      <c r="F38" s="49"/>
      <c r="G38" s="50"/>
      <c r="H38" s="50"/>
      <c r="I38" s="50"/>
      <c r="J38" s="50"/>
      <c r="K38" s="51"/>
      <c r="L38" s="50"/>
    </row>
    <row r="39" spans="1:12" ht="36">
      <c r="A39" s="60" t="s">
        <v>117</v>
      </c>
      <c r="B39" s="111">
        <v>13</v>
      </c>
      <c r="C39" s="62" t="s">
        <v>86</v>
      </c>
      <c r="D39" s="63" t="s">
        <v>12</v>
      </c>
      <c r="E39" s="42">
        <v>6</v>
      </c>
      <c r="F39" s="104">
        <f>6*529+12*288</f>
        <v>6630</v>
      </c>
      <c r="G39" s="15"/>
      <c r="H39" s="15"/>
      <c r="I39" s="15"/>
      <c r="J39" s="121"/>
      <c r="K39" s="16"/>
      <c r="L39" s="15"/>
    </row>
    <row r="40" spans="1:12" ht="36.75" thickBot="1">
      <c r="A40" s="64" t="s">
        <v>121</v>
      </c>
      <c r="B40" s="113"/>
      <c r="C40" s="66" t="s">
        <v>87</v>
      </c>
      <c r="D40" s="67" t="s">
        <v>13</v>
      </c>
      <c r="E40" s="37">
        <v>12</v>
      </c>
      <c r="F40" s="105"/>
      <c r="G40" s="19"/>
      <c r="H40" s="19"/>
      <c r="I40" s="19"/>
      <c r="J40" s="120"/>
      <c r="K40" s="20"/>
      <c r="L40" s="19"/>
    </row>
    <row r="41" spans="1:12" s="2" customFormat="1" ht="18.75" thickBot="1">
      <c r="A41" s="32"/>
      <c r="B41" s="26"/>
      <c r="C41" s="24"/>
      <c r="D41" s="7"/>
      <c r="E41" s="8"/>
      <c r="F41" s="52"/>
      <c r="G41" s="50"/>
      <c r="H41" s="50"/>
      <c r="I41" s="50"/>
      <c r="J41" s="50"/>
      <c r="K41" s="51"/>
      <c r="L41" s="50"/>
    </row>
    <row r="42" spans="1:12" ht="36.75" thickBot="1">
      <c r="A42" s="71"/>
      <c r="B42" s="72">
        <v>14</v>
      </c>
      <c r="C42" s="73" t="s">
        <v>86</v>
      </c>
      <c r="D42" s="74" t="s">
        <v>72</v>
      </c>
      <c r="E42" s="38">
        <v>6</v>
      </c>
      <c r="F42" s="12">
        <v>1680</v>
      </c>
      <c r="G42" s="13"/>
      <c r="H42" s="13"/>
      <c r="I42" s="13"/>
      <c r="J42" s="13"/>
      <c r="K42" s="14"/>
      <c r="L42" s="13"/>
    </row>
    <row r="43" spans="1:12" s="2" customFormat="1" ht="18.75" thickBot="1">
      <c r="A43" s="32"/>
      <c r="B43" s="26"/>
      <c r="C43" s="24"/>
      <c r="D43" s="7"/>
      <c r="E43" s="8"/>
      <c r="F43" s="52"/>
      <c r="G43" s="50"/>
      <c r="H43" s="50"/>
      <c r="I43" s="50"/>
      <c r="J43" s="50"/>
      <c r="K43" s="51"/>
      <c r="L43" s="50"/>
    </row>
    <row r="44" spans="1:12" ht="36">
      <c r="A44" s="60" t="s">
        <v>125</v>
      </c>
      <c r="B44" s="111">
        <v>15</v>
      </c>
      <c r="C44" s="62" t="s">
        <v>86</v>
      </c>
      <c r="D44" s="63" t="s">
        <v>122</v>
      </c>
      <c r="E44" s="42">
        <v>9</v>
      </c>
      <c r="F44" s="104">
        <f>(9*546)+(24*546)+(12*546)</f>
        <v>24570</v>
      </c>
      <c r="G44" s="15"/>
      <c r="H44" s="15"/>
      <c r="I44" s="15"/>
      <c r="J44" s="121"/>
      <c r="K44" s="16"/>
      <c r="L44" s="15"/>
    </row>
    <row r="45" spans="1:12" ht="36">
      <c r="A45" s="68" t="s">
        <v>125</v>
      </c>
      <c r="B45" s="112"/>
      <c r="C45" s="69" t="s">
        <v>87</v>
      </c>
      <c r="D45" s="70" t="s">
        <v>123</v>
      </c>
      <c r="E45" s="43">
        <v>24</v>
      </c>
      <c r="F45" s="106"/>
      <c r="G45" s="17"/>
      <c r="H45" s="17"/>
      <c r="I45" s="17"/>
      <c r="J45" s="124"/>
      <c r="K45" s="18"/>
      <c r="L45" s="17"/>
    </row>
    <row r="46" spans="1:12" ht="36.75" thickBot="1">
      <c r="A46" s="64" t="s">
        <v>125</v>
      </c>
      <c r="B46" s="113"/>
      <c r="C46" s="66" t="s">
        <v>88</v>
      </c>
      <c r="D46" s="67" t="s">
        <v>124</v>
      </c>
      <c r="E46" s="37">
        <v>12</v>
      </c>
      <c r="F46" s="105"/>
      <c r="G46" s="19"/>
      <c r="H46" s="19"/>
      <c r="I46" s="19"/>
      <c r="J46" s="120"/>
      <c r="K46" s="20"/>
      <c r="L46" s="19"/>
    </row>
    <row r="47" spans="1:12" s="2" customFormat="1" ht="18.75" thickBot="1">
      <c r="A47" s="32"/>
      <c r="B47" s="26"/>
      <c r="C47" s="24"/>
      <c r="D47" s="7"/>
      <c r="E47" s="8"/>
      <c r="F47" s="52"/>
      <c r="G47" s="50"/>
      <c r="H47" s="50"/>
      <c r="I47" s="50"/>
      <c r="J47" s="50"/>
      <c r="K47" s="51"/>
      <c r="L47" s="50"/>
    </row>
    <row r="48" spans="1:12" ht="18.75" thickBot="1">
      <c r="A48" s="71"/>
      <c r="B48" s="72">
        <v>16</v>
      </c>
      <c r="C48" s="73" t="s">
        <v>86</v>
      </c>
      <c r="D48" s="74" t="s">
        <v>48</v>
      </c>
      <c r="E48" s="38">
        <v>24</v>
      </c>
      <c r="F48" s="12">
        <v>15600</v>
      </c>
      <c r="G48" s="13"/>
      <c r="H48" s="13"/>
      <c r="I48" s="13"/>
      <c r="J48" s="13"/>
      <c r="K48" s="14"/>
      <c r="L48" s="13"/>
    </row>
    <row r="49" spans="1:12" s="2" customFormat="1" ht="28.5" customHeight="1" thickBot="1">
      <c r="A49" s="32"/>
      <c r="B49" s="26"/>
      <c r="C49" s="24"/>
      <c r="D49" s="7"/>
      <c r="E49" s="8"/>
      <c r="F49" s="52"/>
      <c r="G49" s="50"/>
      <c r="H49" s="50"/>
      <c r="I49" s="50"/>
      <c r="J49" s="50"/>
      <c r="K49" s="51"/>
      <c r="L49" s="50"/>
    </row>
    <row r="50" spans="1:12" ht="26.25">
      <c r="A50" s="60" t="s">
        <v>125</v>
      </c>
      <c r="B50" s="111">
        <v>17</v>
      </c>
      <c r="C50" s="62" t="s">
        <v>86</v>
      </c>
      <c r="D50" s="63" t="s">
        <v>104</v>
      </c>
      <c r="E50" s="42">
        <v>6</v>
      </c>
      <c r="F50" s="104">
        <f>6*690+9*690+24*690</f>
        <v>26910</v>
      </c>
      <c r="G50" s="15"/>
      <c r="H50" s="15"/>
      <c r="I50" s="15"/>
      <c r="J50" s="121"/>
      <c r="K50" s="16"/>
      <c r="L50" s="15"/>
    </row>
    <row r="51" spans="1:12" ht="26.25">
      <c r="A51" s="68" t="s">
        <v>125</v>
      </c>
      <c r="B51" s="112"/>
      <c r="C51" s="69" t="s">
        <v>87</v>
      </c>
      <c r="D51" s="70" t="s">
        <v>105</v>
      </c>
      <c r="E51" s="43">
        <v>9</v>
      </c>
      <c r="F51" s="106"/>
      <c r="G51" s="17"/>
      <c r="H51" s="17"/>
      <c r="I51" s="17"/>
      <c r="J51" s="124"/>
      <c r="K51" s="18"/>
      <c r="L51" s="17"/>
    </row>
    <row r="52" spans="1:12" ht="27" thickBot="1">
      <c r="A52" s="64" t="s">
        <v>125</v>
      </c>
      <c r="B52" s="113"/>
      <c r="C52" s="66" t="s">
        <v>88</v>
      </c>
      <c r="D52" s="67" t="s">
        <v>113</v>
      </c>
      <c r="E52" s="37">
        <v>24</v>
      </c>
      <c r="F52" s="105"/>
      <c r="G52" s="19"/>
      <c r="H52" s="19"/>
      <c r="I52" s="19"/>
      <c r="J52" s="120"/>
      <c r="K52" s="20"/>
      <c r="L52" s="19"/>
    </row>
    <row r="53" spans="1:12" s="2" customFormat="1" ht="18.75" thickBot="1">
      <c r="A53" s="32"/>
      <c r="B53" s="26"/>
      <c r="C53" s="24"/>
      <c r="D53" s="7"/>
      <c r="E53" s="8"/>
      <c r="F53" s="52"/>
      <c r="G53" s="50"/>
      <c r="H53" s="50"/>
      <c r="I53" s="50"/>
      <c r="J53" s="50"/>
      <c r="K53" s="51"/>
      <c r="L53" s="50"/>
    </row>
    <row r="54" spans="1:12" ht="18.75" thickBot="1">
      <c r="A54" s="71"/>
      <c r="B54" s="72">
        <v>18</v>
      </c>
      <c r="C54" s="73" t="s">
        <v>86</v>
      </c>
      <c r="D54" s="74" t="s">
        <v>49</v>
      </c>
      <c r="E54" s="38">
        <v>6</v>
      </c>
      <c r="F54" s="12">
        <v>1794</v>
      </c>
      <c r="G54" s="13"/>
      <c r="H54" s="13"/>
      <c r="I54" s="13"/>
      <c r="J54" s="13"/>
      <c r="K54" s="14"/>
      <c r="L54" s="13"/>
    </row>
    <row r="55" spans="1:12" s="2" customFormat="1" ht="18.75" thickBot="1">
      <c r="A55" s="32"/>
      <c r="B55" s="26"/>
      <c r="C55" s="24"/>
      <c r="D55" s="7"/>
      <c r="E55" s="8"/>
      <c r="F55" s="52"/>
      <c r="G55" s="50"/>
      <c r="H55" s="50"/>
      <c r="I55" s="50"/>
      <c r="J55" s="50"/>
      <c r="K55" s="51"/>
      <c r="L55" s="50"/>
    </row>
    <row r="56" spans="1:12" ht="18">
      <c r="A56" s="60" t="s">
        <v>126</v>
      </c>
      <c r="B56" s="111">
        <v>19</v>
      </c>
      <c r="C56" s="62" t="s">
        <v>86</v>
      </c>
      <c r="D56" s="63" t="s">
        <v>50</v>
      </c>
      <c r="E56" s="42">
        <v>24</v>
      </c>
      <c r="F56" s="104">
        <f>24*140+24*143</f>
        <v>6792</v>
      </c>
      <c r="G56" s="15"/>
      <c r="H56" s="15"/>
      <c r="I56" s="15"/>
      <c r="J56" s="121"/>
      <c r="K56" s="16"/>
      <c r="L56" s="15"/>
    </row>
    <row r="57" spans="1:12" ht="18.75" thickBot="1">
      <c r="A57" s="64" t="s">
        <v>126</v>
      </c>
      <c r="B57" s="113"/>
      <c r="C57" s="66" t="s">
        <v>87</v>
      </c>
      <c r="D57" s="67" t="s">
        <v>51</v>
      </c>
      <c r="E57" s="37">
        <v>24</v>
      </c>
      <c r="F57" s="105"/>
      <c r="G57" s="19"/>
      <c r="H57" s="19"/>
      <c r="I57" s="19"/>
      <c r="J57" s="120"/>
      <c r="K57" s="20"/>
      <c r="L57" s="19"/>
    </row>
    <row r="58" spans="1:12" s="2" customFormat="1" ht="18.75" thickBot="1">
      <c r="A58" s="32"/>
      <c r="B58" s="26"/>
      <c r="C58" s="24"/>
      <c r="D58" s="7"/>
      <c r="E58" s="8"/>
      <c r="F58" s="52"/>
      <c r="G58" s="50"/>
      <c r="H58" s="50"/>
      <c r="I58" s="50"/>
      <c r="J58" s="50"/>
      <c r="K58" s="51"/>
      <c r="L58" s="50"/>
    </row>
    <row r="59" spans="1:12" ht="27" thickBot="1">
      <c r="A59" s="71" t="s">
        <v>119</v>
      </c>
      <c r="B59" s="72">
        <v>20</v>
      </c>
      <c r="C59" s="73" t="s">
        <v>86</v>
      </c>
      <c r="D59" s="74" t="s">
        <v>52</v>
      </c>
      <c r="E59" s="38">
        <v>24</v>
      </c>
      <c r="F59" s="40">
        <v>1353.6</v>
      </c>
      <c r="G59" s="13"/>
      <c r="H59" s="13"/>
      <c r="I59" s="13"/>
      <c r="J59" s="13"/>
      <c r="K59" s="14"/>
      <c r="L59" s="13"/>
    </row>
    <row r="60" spans="1:12" s="2" customFormat="1" ht="18.75" thickBot="1">
      <c r="A60" s="32"/>
      <c r="B60" s="26"/>
      <c r="C60" s="24"/>
      <c r="D60" s="7"/>
      <c r="E60" s="8"/>
      <c r="F60" s="49"/>
      <c r="G60" s="50"/>
      <c r="H60" s="50"/>
      <c r="I60" s="50"/>
      <c r="J60" s="50"/>
      <c r="K60" s="51"/>
      <c r="L60" s="50"/>
    </row>
    <row r="61" spans="1:12" ht="18">
      <c r="A61" s="60" t="s">
        <v>128</v>
      </c>
      <c r="B61" s="111">
        <v>21</v>
      </c>
      <c r="C61" s="62" t="s">
        <v>86</v>
      </c>
      <c r="D61" s="63" t="s">
        <v>106</v>
      </c>
      <c r="E61" s="42">
        <v>24</v>
      </c>
      <c r="F61" s="104">
        <f>24*168+12*140</f>
        <v>5712</v>
      </c>
      <c r="G61" s="15"/>
      <c r="H61" s="15"/>
      <c r="I61" s="15"/>
      <c r="J61" s="121"/>
      <c r="K61" s="16"/>
      <c r="L61" s="15"/>
    </row>
    <row r="62" spans="1:12" ht="18.75" thickBot="1">
      <c r="A62" s="64" t="s">
        <v>128</v>
      </c>
      <c r="B62" s="113"/>
      <c r="C62" s="66" t="s">
        <v>87</v>
      </c>
      <c r="D62" s="67" t="s">
        <v>107</v>
      </c>
      <c r="E62" s="37">
        <v>12</v>
      </c>
      <c r="F62" s="105"/>
      <c r="G62" s="19"/>
      <c r="H62" s="19"/>
      <c r="I62" s="19"/>
      <c r="J62" s="120"/>
      <c r="K62" s="20"/>
      <c r="L62" s="19"/>
    </row>
    <row r="63" spans="1:12" s="2" customFormat="1" ht="18.75" thickBot="1">
      <c r="A63" s="32"/>
      <c r="B63" s="26"/>
      <c r="C63" s="24"/>
      <c r="D63" s="7"/>
      <c r="E63" s="8"/>
      <c r="F63" s="49"/>
      <c r="G63" s="50"/>
      <c r="H63" s="50"/>
      <c r="I63" s="50"/>
      <c r="J63" s="50"/>
      <c r="K63" s="51"/>
      <c r="L63" s="50"/>
    </row>
    <row r="64" spans="1:12" ht="18">
      <c r="A64" s="60" t="s">
        <v>127</v>
      </c>
      <c r="B64" s="111">
        <v>22</v>
      </c>
      <c r="C64" s="62" t="s">
        <v>86</v>
      </c>
      <c r="D64" s="63" t="s">
        <v>69</v>
      </c>
      <c r="E64" s="42">
        <v>100</v>
      </c>
      <c r="F64" s="104">
        <f>100*12+100*12+100*3.5</f>
        <v>2750</v>
      </c>
      <c r="G64" s="15"/>
      <c r="H64" s="15"/>
      <c r="I64" s="15"/>
      <c r="J64" s="121"/>
      <c r="K64" s="16"/>
      <c r="L64" s="15"/>
    </row>
    <row r="65" spans="1:12" ht="18">
      <c r="A65" s="68" t="s">
        <v>127</v>
      </c>
      <c r="B65" s="112"/>
      <c r="C65" s="69" t="s">
        <v>87</v>
      </c>
      <c r="D65" s="70" t="s">
        <v>70</v>
      </c>
      <c r="E65" s="43">
        <v>100</v>
      </c>
      <c r="F65" s="106"/>
      <c r="G65" s="17"/>
      <c r="H65" s="17"/>
      <c r="I65" s="17"/>
      <c r="J65" s="124"/>
      <c r="K65" s="18"/>
      <c r="L65" s="17"/>
    </row>
    <row r="66" spans="1:12" ht="18.75" thickBot="1">
      <c r="A66" s="64"/>
      <c r="B66" s="113"/>
      <c r="C66" s="66" t="s">
        <v>88</v>
      </c>
      <c r="D66" s="67" t="s">
        <v>53</v>
      </c>
      <c r="E66" s="37">
        <v>100</v>
      </c>
      <c r="F66" s="105"/>
      <c r="G66" s="19"/>
      <c r="H66" s="19"/>
      <c r="I66" s="19"/>
      <c r="J66" s="120"/>
      <c r="K66" s="20"/>
      <c r="L66" s="19"/>
    </row>
    <row r="67" spans="1:12" s="2" customFormat="1" ht="18.75" thickBot="1">
      <c r="A67" s="32"/>
      <c r="B67" s="26"/>
      <c r="C67" s="24"/>
      <c r="D67" s="7"/>
      <c r="E67" s="8"/>
      <c r="F67" s="49"/>
      <c r="G67" s="50"/>
      <c r="H67" s="50"/>
      <c r="I67" s="50"/>
      <c r="J67" s="50"/>
      <c r="K67" s="51"/>
      <c r="L67" s="50"/>
    </row>
    <row r="68" spans="1:12" ht="18">
      <c r="A68" s="60" t="s">
        <v>129</v>
      </c>
      <c r="B68" s="111">
        <v>23</v>
      </c>
      <c r="C68" s="62" t="s">
        <v>86</v>
      </c>
      <c r="D68" s="63" t="s">
        <v>73</v>
      </c>
      <c r="E68" s="42">
        <v>200</v>
      </c>
      <c r="F68" s="104">
        <v>2727</v>
      </c>
      <c r="G68" s="15"/>
      <c r="H68" s="15"/>
      <c r="I68" s="15"/>
      <c r="J68" s="121"/>
      <c r="K68" s="16"/>
      <c r="L68" s="15"/>
    </row>
    <row r="69" spans="1:12" ht="18">
      <c r="A69" s="68" t="s">
        <v>129</v>
      </c>
      <c r="B69" s="112"/>
      <c r="C69" s="69" t="s">
        <v>87</v>
      </c>
      <c r="D69" s="70" t="s">
        <v>74</v>
      </c>
      <c r="E69" s="43">
        <v>300</v>
      </c>
      <c r="F69" s="106"/>
      <c r="G69" s="17"/>
      <c r="H69" s="17"/>
      <c r="I69" s="17"/>
      <c r="J69" s="124"/>
      <c r="K69" s="18"/>
      <c r="L69" s="17"/>
    </row>
    <row r="70" spans="1:12" ht="18.75" thickBot="1">
      <c r="A70" s="64" t="s">
        <v>129</v>
      </c>
      <c r="B70" s="113"/>
      <c r="C70" s="66" t="s">
        <v>88</v>
      </c>
      <c r="D70" s="67" t="s">
        <v>75</v>
      </c>
      <c r="E70" s="37">
        <v>300</v>
      </c>
      <c r="F70" s="105"/>
      <c r="G70" s="19"/>
      <c r="H70" s="19"/>
      <c r="I70" s="19"/>
      <c r="J70" s="120"/>
      <c r="K70" s="20"/>
      <c r="L70" s="19"/>
    </row>
    <row r="71" spans="1:12" s="2" customFormat="1" ht="18.75" thickBot="1">
      <c r="A71" s="32"/>
      <c r="B71" s="26"/>
      <c r="C71" s="24"/>
      <c r="D71" s="7"/>
      <c r="E71" s="8"/>
      <c r="F71" s="49"/>
      <c r="G71" s="50"/>
      <c r="H71" s="50"/>
      <c r="I71" s="50"/>
      <c r="J71" s="50"/>
      <c r="K71" s="51"/>
      <c r="L71" s="50"/>
    </row>
    <row r="72" spans="1:12" s="4" customFormat="1" ht="39" customHeight="1">
      <c r="A72" s="60" t="s">
        <v>130</v>
      </c>
      <c r="B72" s="114">
        <v>24</v>
      </c>
      <c r="C72" s="62" t="s">
        <v>86</v>
      </c>
      <c r="D72" s="75" t="s">
        <v>94</v>
      </c>
      <c r="E72" s="86">
        <v>100</v>
      </c>
      <c r="F72" s="104">
        <f>100*122+100*177</f>
        <v>29900</v>
      </c>
      <c r="G72" s="15"/>
      <c r="H72" s="15"/>
      <c r="I72" s="15"/>
      <c r="J72" s="121"/>
      <c r="K72" s="16"/>
      <c r="L72" s="15"/>
    </row>
    <row r="73" spans="1:12" s="4" customFormat="1" ht="34.5" customHeight="1" thickBot="1">
      <c r="A73" s="64" t="s">
        <v>130</v>
      </c>
      <c r="B73" s="115"/>
      <c r="C73" s="66" t="s">
        <v>87</v>
      </c>
      <c r="D73" s="76" t="s">
        <v>95</v>
      </c>
      <c r="E73" s="41">
        <v>100</v>
      </c>
      <c r="F73" s="105"/>
      <c r="G73" s="19"/>
      <c r="H73" s="19"/>
      <c r="I73" s="19"/>
      <c r="J73" s="120"/>
      <c r="K73" s="20"/>
      <c r="L73" s="19"/>
    </row>
    <row r="74" spans="1:12" s="3" customFormat="1" ht="18.75" thickBot="1">
      <c r="A74" s="32"/>
      <c r="B74" s="24"/>
      <c r="C74" s="24"/>
      <c r="D74" s="7"/>
      <c r="E74" s="7"/>
      <c r="F74" s="49"/>
      <c r="G74" s="50"/>
      <c r="H74" s="50"/>
      <c r="I74" s="50"/>
      <c r="J74" s="50"/>
      <c r="K74" s="51"/>
      <c r="L74" s="50"/>
    </row>
    <row r="75" spans="1:12" s="4" customFormat="1" ht="36.75" thickBot="1">
      <c r="A75" s="71" t="s">
        <v>131</v>
      </c>
      <c r="B75" s="73">
        <v>25</v>
      </c>
      <c r="C75" s="73" t="s">
        <v>86</v>
      </c>
      <c r="D75" s="74" t="s">
        <v>96</v>
      </c>
      <c r="E75" s="87">
        <v>12</v>
      </c>
      <c r="F75" s="40">
        <f>340*12</f>
        <v>4080</v>
      </c>
      <c r="G75" s="13"/>
      <c r="H75" s="13"/>
      <c r="I75" s="13"/>
      <c r="J75" s="13"/>
      <c r="K75" s="14"/>
      <c r="L75" s="13"/>
    </row>
    <row r="76" spans="1:12" s="3" customFormat="1" ht="18.75" thickBot="1">
      <c r="A76" s="32"/>
      <c r="B76" s="24"/>
      <c r="C76" s="24"/>
      <c r="D76" s="7"/>
      <c r="E76" s="7"/>
      <c r="F76" s="49"/>
      <c r="G76" s="50"/>
      <c r="H76" s="50"/>
      <c r="I76" s="50"/>
      <c r="J76" s="50"/>
      <c r="K76" s="51"/>
      <c r="L76" s="50"/>
    </row>
    <row r="77" spans="1:12" ht="36.75" thickBot="1">
      <c r="A77" s="71" t="s">
        <v>131</v>
      </c>
      <c r="B77" s="72">
        <v>26</v>
      </c>
      <c r="C77" s="73" t="s">
        <v>86</v>
      </c>
      <c r="D77" s="74" t="s">
        <v>110</v>
      </c>
      <c r="E77" s="38">
        <v>60</v>
      </c>
      <c r="F77" s="40">
        <v>16560</v>
      </c>
      <c r="G77" s="13"/>
      <c r="H77" s="13"/>
      <c r="I77" s="13"/>
      <c r="J77" s="13"/>
      <c r="K77" s="14"/>
      <c r="L77" s="13"/>
    </row>
    <row r="78" spans="1:12" s="2" customFormat="1" ht="18.75" thickBot="1">
      <c r="A78" s="32"/>
      <c r="B78" s="26"/>
      <c r="C78" s="24"/>
      <c r="D78" s="7"/>
      <c r="E78" s="8"/>
      <c r="F78" s="49"/>
      <c r="G78" s="50"/>
      <c r="H78" s="50"/>
      <c r="I78" s="50"/>
      <c r="J78" s="50"/>
      <c r="K78" s="51"/>
      <c r="L78" s="50"/>
    </row>
    <row r="79" spans="1:12" ht="36.75" thickBot="1">
      <c r="A79" s="71" t="s">
        <v>131</v>
      </c>
      <c r="B79" s="72">
        <v>27</v>
      </c>
      <c r="C79" s="73" t="s">
        <v>86</v>
      </c>
      <c r="D79" s="88" t="s">
        <v>111</v>
      </c>
      <c r="E79" s="89">
        <v>6</v>
      </c>
      <c r="F79" s="40">
        <v>1656</v>
      </c>
      <c r="G79" s="13"/>
      <c r="H79" s="13"/>
      <c r="I79" s="13"/>
      <c r="J79" s="13"/>
      <c r="K79" s="14"/>
      <c r="L79" s="13"/>
    </row>
    <row r="80" spans="1:12" s="2" customFormat="1" ht="26.25" customHeight="1" thickBot="1">
      <c r="A80" s="32"/>
      <c r="B80" s="26"/>
      <c r="C80" s="24"/>
      <c r="D80" s="7"/>
      <c r="E80" s="8"/>
      <c r="F80" s="52"/>
      <c r="G80" s="50"/>
      <c r="H80" s="50"/>
      <c r="I80" s="50"/>
      <c r="J80" s="50"/>
      <c r="K80" s="51"/>
      <c r="L80" s="50"/>
    </row>
    <row r="81" spans="1:12" ht="18.75" thickBot="1">
      <c r="A81" s="71" t="s">
        <v>132</v>
      </c>
      <c r="B81" s="72">
        <v>28</v>
      </c>
      <c r="C81" s="73" t="s">
        <v>86</v>
      </c>
      <c r="D81" s="74" t="s">
        <v>76</v>
      </c>
      <c r="E81" s="38">
        <v>6</v>
      </c>
      <c r="F81" s="12">
        <v>1956</v>
      </c>
      <c r="G81" s="13"/>
      <c r="H81" s="13"/>
      <c r="I81" s="13"/>
      <c r="J81" s="13"/>
      <c r="K81" s="14"/>
      <c r="L81" s="13"/>
    </row>
    <row r="82" spans="1:12" s="2" customFormat="1" ht="18.75" thickBot="1">
      <c r="A82" s="32"/>
      <c r="B82" s="26"/>
      <c r="C82" s="24"/>
      <c r="D82" s="7"/>
      <c r="E82" s="8"/>
      <c r="F82" s="52"/>
      <c r="G82" s="50"/>
      <c r="H82" s="50"/>
      <c r="I82" s="50"/>
      <c r="J82" s="50"/>
      <c r="K82" s="51"/>
      <c r="L82" s="50"/>
    </row>
    <row r="83" spans="1:12" ht="18">
      <c r="A83" s="60" t="s">
        <v>133</v>
      </c>
      <c r="B83" s="111">
        <v>29</v>
      </c>
      <c r="C83" s="62" t="s">
        <v>86</v>
      </c>
      <c r="D83" s="92" t="s">
        <v>78</v>
      </c>
      <c r="E83" s="96">
        <v>6</v>
      </c>
      <c r="F83" s="104">
        <v>7122</v>
      </c>
      <c r="G83" s="15"/>
      <c r="H83" s="15"/>
      <c r="I83" s="15"/>
      <c r="J83" s="121"/>
      <c r="K83" s="16"/>
      <c r="L83" s="15"/>
    </row>
    <row r="84" spans="1:12" ht="18">
      <c r="A84" s="68" t="s">
        <v>134</v>
      </c>
      <c r="B84" s="112"/>
      <c r="C84" s="69" t="s">
        <v>87</v>
      </c>
      <c r="D84" s="93" t="s">
        <v>79</v>
      </c>
      <c r="E84" s="95">
        <v>6</v>
      </c>
      <c r="F84" s="106"/>
      <c r="G84" s="17"/>
      <c r="H84" s="17"/>
      <c r="I84" s="17"/>
      <c r="J84" s="124"/>
      <c r="K84" s="18"/>
      <c r="L84" s="17"/>
    </row>
    <row r="85" spans="1:12" ht="18">
      <c r="A85" s="68" t="s">
        <v>134</v>
      </c>
      <c r="B85" s="112"/>
      <c r="C85" s="69" t="s">
        <v>88</v>
      </c>
      <c r="D85" s="93" t="s">
        <v>81</v>
      </c>
      <c r="E85" s="95">
        <v>6</v>
      </c>
      <c r="F85" s="106"/>
      <c r="G85" s="17"/>
      <c r="H85" s="17"/>
      <c r="I85" s="17"/>
      <c r="J85" s="124"/>
      <c r="K85" s="18"/>
      <c r="L85" s="17"/>
    </row>
    <row r="86" spans="1:12" ht="18.75" thickBot="1">
      <c r="A86" s="64" t="s">
        <v>134</v>
      </c>
      <c r="B86" s="113"/>
      <c r="C86" s="66" t="s">
        <v>89</v>
      </c>
      <c r="D86" s="94" t="s">
        <v>80</v>
      </c>
      <c r="E86" s="97">
        <v>6</v>
      </c>
      <c r="F86" s="105"/>
      <c r="G86" s="19"/>
      <c r="H86" s="19"/>
      <c r="I86" s="19"/>
      <c r="J86" s="120"/>
      <c r="K86" s="20"/>
      <c r="L86" s="19"/>
    </row>
    <row r="87" spans="1:12" s="2" customFormat="1" ht="18.75" thickBot="1">
      <c r="A87" s="32"/>
      <c r="B87" s="26"/>
      <c r="C87" s="24"/>
      <c r="D87" s="7"/>
      <c r="E87" s="8"/>
      <c r="F87" s="49"/>
      <c r="G87" s="50"/>
      <c r="H87" s="50"/>
      <c r="I87" s="50"/>
      <c r="J87" s="50"/>
      <c r="K87" s="51"/>
      <c r="L87" s="50"/>
    </row>
    <row r="88" spans="1:12" ht="18">
      <c r="A88" s="60" t="s">
        <v>133</v>
      </c>
      <c r="B88" s="111">
        <v>30</v>
      </c>
      <c r="C88" s="62" t="s">
        <v>86</v>
      </c>
      <c r="D88" s="63" t="s">
        <v>54</v>
      </c>
      <c r="E88" s="98">
        <v>6</v>
      </c>
      <c r="F88" s="104">
        <f>(6*605)+(6*605)+(6*605)+(30*231)</f>
        <v>17820</v>
      </c>
      <c r="G88" s="15"/>
      <c r="H88" s="15"/>
      <c r="I88" s="15"/>
      <c r="J88" s="121"/>
      <c r="K88" s="16"/>
      <c r="L88" s="15"/>
    </row>
    <row r="89" spans="1:12" ht="18">
      <c r="A89" s="68" t="s">
        <v>133</v>
      </c>
      <c r="B89" s="112"/>
      <c r="C89" s="69" t="s">
        <v>87</v>
      </c>
      <c r="D89" s="70" t="s">
        <v>55</v>
      </c>
      <c r="E89" s="99">
        <v>6</v>
      </c>
      <c r="F89" s="106"/>
      <c r="G89" s="17"/>
      <c r="H89" s="17"/>
      <c r="I89" s="17"/>
      <c r="J89" s="124"/>
      <c r="K89" s="18"/>
      <c r="L89" s="17"/>
    </row>
    <row r="90" spans="1:12" ht="18">
      <c r="A90" s="68" t="s">
        <v>133</v>
      </c>
      <c r="B90" s="112"/>
      <c r="C90" s="69" t="s">
        <v>88</v>
      </c>
      <c r="D90" s="70" t="s">
        <v>6</v>
      </c>
      <c r="E90" s="99">
        <v>6</v>
      </c>
      <c r="F90" s="106"/>
      <c r="G90" s="17"/>
      <c r="H90" s="17"/>
      <c r="I90" s="17"/>
      <c r="J90" s="124"/>
      <c r="K90" s="18"/>
      <c r="L90" s="17"/>
    </row>
    <row r="91" spans="1:12" ht="18.75" thickBot="1">
      <c r="A91" s="64" t="s">
        <v>134</v>
      </c>
      <c r="B91" s="113"/>
      <c r="C91" s="66" t="s">
        <v>89</v>
      </c>
      <c r="D91" s="67" t="s">
        <v>56</v>
      </c>
      <c r="E91" s="100">
        <v>30</v>
      </c>
      <c r="F91" s="105"/>
      <c r="G91" s="19"/>
      <c r="H91" s="19"/>
      <c r="I91" s="19"/>
      <c r="J91" s="120"/>
      <c r="K91" s="20"/>
      <c r="L91" s="19"/>
    </row>
    <row r="92" spans="1:12" s="2" customFormat="1" ht="18.75" thickBot="1">
      <c r="A92" s="32"/>
      <c r="B92" s="26"/>
      <c r="C92" s="24"/>
      <c r="D92" s="7"/>
      <c r="E92" s="8"/>
      <c r="F92" s="49"/>
      <c r="G92" s="50"/>
      <c r="H92" s="50"/>
      <c r="I92" s="50"/>
      <c r="J92" s="50"/>
      <c r="K92" s="51"/>
      <c r="L92" s="50"/>
    </row>
    <row r="93" spans="1:12" ht="18">
      <c r="A93" s="60" t="s">
        <v>133</v>
      </c>
      <c r="B93" s="111">
        <v>31</v>
      </c>
      <c r="C93" s="62" t="s">
        <v>86</v>
      </c>
      <c r="D93" s="63" t="s">
        <v>0</v>
      </c>
      <c r="E93" s="36">
        <v>6</v>
      </c>
      <c r="F93" s="104">
        <f>6*555+12*270</f>
        <v>6570</v>
      </c>
      <c r="G93" s="15"/>
      <c r="H93" s="15"/>
      <c r="I93" s="15"/>
      <c r="J93" s="121"/>
      <c r="K93" s="16"/>
      <c r="L93" s="15"/>
    </row>
    <row r="94" spans="1:12" ht="18.75" thickBot="1">
      <c r="A94" s="64" t="s">
        <v>134</v>
      </c>
      <c r="B94" s="113"/>
      <c r="C94" s="66" t="s">
        <v>87</v>
      </c>
      <c r="D94" s="67" t="s">
        <v>3</v>
      </c>
      <c r="E94" s="37">
        <v>12</v>
      </c>
      <c r="F94" s="105"/>
      <c r="G94" s="19"/>
      <c r="H94" s="19"/>
      <c r="I94" s="19"/>
      <c r="J94" s="120"/>
      <c r="K94" s="20"/>
      <c r="L94" s="19"/>
    </row>
    <row r="95" spans="1:12" s="2" customFormat="1" ht="21.75" customHeight="1" thickBot="1">
      <c r="A95" s="32"/>
      <c r="B95" s="26"/>
      <c r="C95" s="24"/>
      <c r="D95" s="7"/>
      <c r="E95" s="8"/>
      <c r="F95" s="49"/>
      <c r="G95" s="50"/>
      <c r="H95" s="50"/>
      <c r="I95" s="50"/>
      <c r="J95" s="50"/>
      <c r="K95" s="51"/>
      <c r="L95" s="50"/>
    </row>
    <row r="96" spans="1:12" ht="18">
      <c r="A96" s="60" t="s">
        <v>133</v>
      </c>
      <c r="B96" s="111">
        <v>32</v>
      </c>
      <c r="C96" s="62" t="s">
        <v>86</v>
      </c>
      <c r="D96" s="63" t="s">
        <v>112</v>
      </c>
      <c r="E96" s="36">
        <v>3</v>
      </c>
      <c r="F96" s="104">
        <f>3*555+6*270</f>
        <v>3285</v>
      </c>
      <c r="G96" s="15"/>
      <c r="H96" s="15"/>
      <c r="I96" s="15"/>
      <c r="J96" s="121"/>
      <c r="K96" s="16"/>
      <c r="L96" s="15"/>
    </row>
    <row r="97" spans="1:12" ht="18.75" thickBot="1">
      <c r="A97" s="64" t="s">
        <v>134</v>
      </c>
      <c r="B97" s="113"/>
      <c r="C97" s="66" t="s">
        <v>87</v>
      </c>
      <c r="D97" s="67" t="s">
        <v>1</v>
      </c>
      <c r="E97" s="37">
        <v>6</v>
      </c>
      <c r="F97" s="105"/>
      <c r="G97" s="19"/>
      <c r="H97" s="19"/>
      <c r="I97" s="19"/>
      <c r="J97" s="120"/>
      <c r="K97" s="20"/>
      <c r="L97" s="19"/>
    </row>
    <row r="98" spans="1:12" s="2" customFormat="1" ht="18.75" thickBot="1">
      <c r="A98" s="32"/>
      <c r="B98" s="26"/>
      <c r="C98" s="24"/>
      <c r="D98" s="7"/>
      <c r="E98" s="8"/>
      <c r="F98" s="52"/>
      <c r="G98" s="50"/>
      <c r="H98" s="50"/>
      <c r="I98" s="50"/>
      <c r="J98" s="50"/>
      <c r="K98" s="51"/>
      <c r="L98" s="50"/>
    </row>
    <row r="99" spans="1:12" ht="18.75" thickBot="1">
      <c r="A99" s="71" t="s">
        <v>136</v>
      </c>
      <c r="B99" s="72">
        <v>33</v>
      </c>
      <c r="C99" s="73" t="s">
        <v>86</v>
      </c>
      <c r="D99" s="74" t="s">
        <v>57</v>
      </c>
      <c r="E99" s="38">
        <v>24</v>
      </c>
      <c r="F99" s="12">
        <v>3048</v>
      </c>
      <c r="G99" s="13"/>
      <c r="H99" s="13"/>
      <c r="I99" s="13"/>
      <c r="J99" s="13"/>
      <c r="K99" s="14"/>
      <c r="L99" s="13"/>
    </row>
    <row r="100" spans="1:12" s="2" customFormat="1" ht="18.75" thickBot="1">
      <c r="A100" s="32"/>
      <c r="B100" s="26"/>
      <c r="C100" s="24"/>
      <c r="D100" s="7"/>
      <c r="E100" s="8"/>
      <c r="F100" s="52"/>
      <c r="G100" s="50"/>
      <c r="H100" s="50"/>
      <c r="I100" s="50"/>
      <c r="J100" s="50"/>
      <c r="K100" s="51"/>
      <c r="L100" s="50"/>
    </row>
    <row r="101" spans="1:12" ht="18.75" thickBot="1">
      <c r="A101" s="71" t="s">
        <v>135</v>
      </c>
      <c r="B101" s="72">
        <v>34</v>
      </c>
      <c r="C101" s="73" t="s">
        <v>86</v>
      </c>
      <c r="D101" s="74" t="s">
        <v>71</v>
      </c>
      <c r="E101" s="38">
        <v>12</v>
      </c>
      <c r="F101" s="12">
        <f>12*301</f>
        <v>3612</v>
      </c>
      <c r="G101" s="13"/>
      <c r="H101" s="13"/>
      <c r="I101" s="13"/>
      <c r="J101" s="13"/>
      <c r="K101" s="14"/>
      <c r="L101" s="13"/>
    </row>
    <row r="102" spans="3:12" ht="18.75" thickBot="1">
      <c r="C102" s="24"/>
      <c r="D102" s="7"/>
      <c r="F102" s="27"/>
      <c r="G102" s="34"/>
      <c r="H102" s="34"/>
      <c r="I102" s="34"/>
      <c r="J102" s="34"/>
      <c r="K102" s="35"/>
      <c r="L102" s="34"/>
    </row>
    <row r="103" spans="1:12" ht="18.75" thickBot="1">
      <c r="A103" s="71" t="s">
        <v>137</v>
      </c>
      <c r="B103" s="72">
        <v>35</v>
      </c>
      <c r="C103" s="73" t="s">
        <v>86</v>
      </c>
      <c r="D103" s="74" t="s">
        <v>58</v>
      </c>
      <c r="E103" s="38">
        <v>100</v>
      </c>
      <c r="F103" s="12">
        <f>100*191</f>
        <v>19100</v>
      </c>
      <c r="G103" s="13"/>
      <c r="H103" s="13"/>
      <c r="I103" s="13"/>
      <c r="J103" s="13"/>
      <c r="K103" s="14"/>
      <c r="L103" s="13"/>
    </row>
    <row r="104" spans="3:12" ht="18.75" thickBot="1">
      <c r="C104" s="24"/>
      <c r="D104" s="7"/>
      <c r="F104" s="27"/>
      <c r="G104" s="34"/>
      <c r="H104" s="34"/>
      <c r="I104" s="34"/>
      <c r="J104" s="34"/>
      <c r="K104" s="35"/>
      <c r="L104" s="34"/>
    </row>
    <row r="105" spans="1:12" ht="36.75" thickBot="1">
      <c r="A105" s="71" t="s">
        <v>137</v>
      </c>
      <c r="B105" s="72">
        <v>36</v>
      </c>
      <c r="C105" s="73" t="s">
        <v>86</v>
      </c>
      <c r="D105" s="74" t="s">
        <v>59</v>
      </c>
      <c r="E105" s="38">
        <v>100</v>
      </c>
      <c r="F105" s="12">
        <f>100*191</f>
        <v>19100</v>
      </c>
      <c r="G105" s="13"/>
      <c r="H105" s="13"/>
      <c r="I105" s="13"/>
      <c r="J105" s="13"/>
      <c r="K105" s="14"/>
      <c r="L105" s="13"/>
    </row>
    <row r="106" spans="3:12" ht="18.75" thickBot="1">
      <c r="C106" s="24"/>
      <c r="D106" s="7"/>
      <c r="F106" s="27"/>
      <c r="G106" s="34"/>
      <c r="H106" s="34"/>
      <c r="I106" s="34"/>
      <c r="J106" s="34"/>
      <c r="K106" s="35"/>
      <c r="L106" s="34"/>
    </row>
    <row r="107" spans="1:12" ht="18.75" thickBot="1">
      <c r="A107" s="71" t="s">
        <v>138</v>
      </c>
      <c r="B107" s="72">
        <v>37</v>
      </c>
      <c r="C107" s="73" t="s">
        <v>86</v>
      </c>
      <c r="D107" s="74" t="s">
        <v>60</v>
      </c>
      <c r="E107" s="38">
        <v>100</v>
      </c>
      <c r="F107" s="12">
        <f>100*191</f>
        <v>19100</v>
      </c>
      <c r="G107" s="13"/>
      <c r="H107" s="13"/>
      <c r="I107" s="13"/>
      <c r="J107" s="13"/>
      <c r="K107" s="14"/>
      <c r="L107" s="13"/>
    </row>
    <row r="108" spans="3:12" ht="18.75" thickBot="1">
      <c r="C108" s="24"/>
      <c r="D108" s="7"/>
      <c r="F108" s="27"/>
      <c r="G108" s="34"/>
      <c r="H108" s="34"/>
      <c r="I108" s="34"/>
      <c r="J108" s="34"/>
      <c r="K108" s="35"/>
      <c r="L108" s="34"/>
    </row>
    <row r="109" spans="1:12" ht="33.75" customHeight="1" thickBot="1">
      <c r="A109" s="71" t="s">
        <v>139</v>
      </c>
      <c r="B109" s="72">
        <v>38</v>
      </c>
      <c r="C109" s="73" t="s">
        <v>86</v>
      </c>
      <c r="D109" s="74" t="s">
        <v>68</v>
      </c>
      <c r="E109" s="38">
        <v>100</v>
      </c>
      <c r="F109" s="40">
        <f>100*191</f>
        <v>19100</v>
      </c>
      <c r="G109" s="13"/>
      <c r="H109" s="13"/>
      <c r="I109" s="13"/>
      <c r="J109" s="13"/>
      <c r="K109" s="14"/>
      <c r="L109" s="13"/>
    </row>
    <row r="110" spans="3:12" ht="18.75" thickBot="1">
      <c r="C110" s="24"/>
      <c r="D110" s="7"/>
      <c r="F110" s="27"/>
      <c r="G110" s="34"/>
      <c r="H110" s="34"/>
      <c r="I110" s="34"/>
      <c r="J110" s="34"/>
      <c r="K110" s="35"/>
      <c r="L110" s="34"/>
    </row>
    <row r="111" spans="1:12" ht="36.75" thickBot="1">
      <c r="A111" s="71" t="s">
        <v>137</v>
      </c>
      <c r="B111" s="72">
        <v>39</v>
      </c>
      <c r="C111" s="73" t="s">
        <v>86</v>
      </c>
      <c r="D111" s="74" t="s">
        <v>14</v>
      </c>
      <c r="E111" s="38">
        <v>6</v>
      </c>
      <c r="F111" s="12">
        <v>1392</v>
      </c>
      <c r="G111" s="13"/>
      <c r="H111" s="13"/>
      <c r="I111" s="13"/>
      <c r="J111" s="13"/>
      <c r="K111" s="14"/>
      <c r="L111" s="13"/>
    </row>
    <row r="112" spans="3:12" ht="18.75" thickBot="1">
      <c r="C112" s="24"/>
      <c r="D112" s="7"/>
      <c r="F112" s="27"/>
      <c r="G112" s="34"/>
      <c r="H112" s="34"/>
      <c r="I112" s="34"/>
      <c r="J112" s="34"/>
      <c r="K112" s="35"/>
      <c r="L112" s="34"/>
    </row>
    <row r="113" spans="1:12" ht="36.75" thickBot="1">
      <c r="A113" s="71" t="s">
        <v>137</v>
      </c>
      <c r="B113" s="72">
        <v>40</v>
      </c>
      <c r="C113" s="73" t="s">
        <v>86</v>
      </c>
      <c r="D113" s="74" t="s">
        <v>2</v>
      </c>
      <c r="E113" s="38">
        <v>6</v>
      </c>
      <c r="F113" s="12">
        <v>972</v>
      </c>
      <c r="G113" s="13"/>
      <c r="H113" s="13"/>
      <c r="I113" s="13"/>
      <c r="J113" s="13"/>
      <c r="K113" s="14"/>
      <c r="L113" s="13"/>
    </row>
    <row r="114" spans="1:12" s="2" customFormat="1" ht="18.75" thickBot="1">
      <c r="A114" s="32"/>
      <c r="B114" s="26"/>
      <c r="C114" s="24"/>
      <c r="D114" s="7"/>
      <c r="E114" s="8"/>
      <c r="F114" s="52"/>
      <c r="G114" s="50"/>
      <c r="H114" s="50"/>
      <c r="I114" s="50"/>
      <c r="J114" s="50"/>
      <c r="K114" s="51"/>
      <c r="L114" s="50"/>
    </row>
    <row r="115" spans="1:12" ht="36.75" thickBot="1">
      <c r="A115" s="71" t="s">
        <v>136</v>
      </c>
      <c r="B115" s="72">
        <v>41</v>
      </c>
      <c r="C115" s="73" t="s">
        <v>86</v>
      </c>
      <c r="D115" s="74" t="s">
        <v>77</v>
      </c>
      <c r="E115" s="38">
        <v>50</v>
      </c>
      <c r="F115" s="12">
        <v>5850</v>
      </c>
      <c r="G115" s="13"/>
      <c r="H115" s="13"/>
      <c r="I115" s="13"/>
      <c r="J115" s="13"/>
      <c r="K115" s="14"/>
      <c r="L115" s="13"/>
    </row>
    <row r="116" spans="1:12" s="2" customFormat="1" ht="16.5" customHeight="1" thickBot="1">
      <c r="A116" s="32"/>
      <c r="B116" s="26"/>
      <c r="C116" s="24"/>
      <c r="D116" s="7"/>
      <c r="E116" s="8"/>
      <c r="F116" s="52"/>
      <c r="G116" s="50"/>
      <c r="H116" s="50"/>
      <c r="I116" s="50"/>
      <c r="J116" s="50"/>
      <c r="K116" s="51"/>
      <c r="L116" s="50"/>
    </row>
    <row r="117" spans="1:12" ht="36">
      <c r="A117" s="60" t="s">
        <v>140</v>
      </c>
      <c r="B117" s="111">
        <v>42</v>
      </c>
      <c r="C117" s="62" t="s">
        <v>86</v>
      </c>
      <c r="D117" s="63" t="s">
        <v>64</v>
      </c>
      <c r="E117" s="36">
        <v>60</v>
      </c>
      <c r="F117" s="101">
        <f>(60*172)+(60*90)+(6*90)</f>
        <v>16260</v>
      </c>
      <c r="G117" s="15"/>
      <c r="H117" s="15"/>
      <c r="I117" s="15"/>
      <c r="J117" s="121"/>
      <c r="K117" s="16"/>
      <c r="L117" s="15"/>
    </row>
    <row r="118" spans="1:12" ht="36">
      <c r="A118" s="68" t="s">
        <v>141</v>
      </c>
      <c r="B118" s="112"/>
      <c r="C118" s="69" t="s">
        <v>87</v>
      </c>
      <c r="D118" s="70" t="s">
        <v>61</v>
      </c>
      <c r="E118" s="39">
        <v>60</v>
      </c>
      <c r="F118" s="103"/>
      <c r="G118" s="17"/>
      <c r="H118" s="17"/>
      <c r="I118" s="17"/>
      <c r="J118" s="124"/>
      <c r="K118" s="18"/>
      <c r="L118" s="17"/>
    </row>
    <row r="119" spans="1:12" ht="27" thickBot="1">
      <c r="A119" s="64" t="s">
        <v>141</v>
      </c>
      <c r="B119" s="113"/>
      <c r="C119" s="66" t="s">
        <v>88</v>
      </c>
      <c r="D119" s="67" t="s">
        <v>15</v>
      </c>
      <c r="E119" s="37">
        <v>6</v>
      </c>
      <c r="F119" s="102"/>
      <c r="G119" s="19"/>
      <c r="H119" s="19"/>
      <c r="I119" s="19"/>
      <c r="J119" s="120"/>
      <c r="K119" s="20"/>
      <c r="L119" s="19"/>
    </row>
    <row r="120" spans="1:12" s="2" customFormat="1" ht="18.75" thickBot="1">
      <c r="A120" s="32"/>
      <c r="B120" s="26"/>
      <c r="C120" s="24"/>
      <c r="D120" s="7"/>
      <c r="E120" s="8"/>
      <c r="F120" s="49"/>
      <c r="G120" s="50"/>
      <c r="H120" s="50"/>
      <c r="I120" s="50"/>
      <c r="J120" s="50"/>
      <c r="K120" s="51"/>
      <c r="L120" s="50"/>
    </row>
    <row r="121" spans="1:12" ht="18.75" thickBot="1">
      <c r="A121" s="71"/>
      <c r="B121" s="72">
        <v>43</v>
      </c>
      <c r="C121" s="73" t="s">
        <v>86</v>
      </c>
      <c r="D121" s="74" t="s">
        <v>16</v>
      </c>
      <c r="E121" s="38">
        <v>6</v>
      </c>
      <c r="F121" s="40">
        <v>4380</v>
      </c>
      <c r="G121" s="13"/>
      <c r="H121" s="13"/>
      <c r="I121" s="13"/>
      <c r="J121" s="13"/>
      <c r="K121" s="14"/>
      <c r="L121" s="13"/>
    </row>
    <row r="122" spans="1:12" s="2" customFormat="1" ht="23.25" customHeight="1" thickBot="1">
      <c r="A122" s="32"/>
      <c r="B122" s="26"/>
      <c r="C122" s="24"/>
      <c r="D122" s="7"/>
      <c r="E122" s="8"/>
      <c r="F122" s="49"/>
      <c r="G122" s="50"/>
      <c r="H122" s="50"/>
      <c r="I122" s="50"/>
      <c r="J122" s="50"/>
      <c r="K122" s="51"/>
      <c r="L122" s="50"/>
    </row>
    <row r="123" spans="1:12" ht="18.75" thickBot="1">
      <c r="A123" s="71" t="s">
        <v>142</v>
      </c>
      <c r="B123" s="72">
        <v>44</v>
      </c>
      <c r="C123" s="73" t="s">
        <v>86</v>
      </c>
      <c r="D123" s="74" t="s">
        <v>21</v>
      </c>
      <c r="E123" s="38">
        <v>12</v>
      </c>
      <c r="F123" s="40">
        <v>1128</v>
      </c>
      <c r="G123" s="13"/>
      <c r="H123" s="13"/>
      <c r="I123" s="13"/>
      <c r="J123" s="13"/>
      <c r="K123" s="14"/>
      <c r="L123" s="13"/>
    </row>
    <row r="124" spans="1:12" s="2" customFormat="1" ht="20.25" customHeight="1" thickBot="1">
      <c r="A124" s="32"/>
      <c r="B124" s="26"/>
      <c r="C124" s="24"/>
      <c r="D124" s="7"/>
      <c r="E124" s="8"/>
      <c r="F124" s="49"/>
      <c r="G124" s="50"/>
      <c r="H124" s="50"/>
      <c r="I124" s="50"/>
      <c r="J124" s="50"/>
      <c r="K124" s="51"/>
      <c r="L124" s="50"/>
    </row>
    <row r="125" spans="1:12" ht="18">
      <c r="A125" s="60" t="s">
        <v>130</v>
      </c>
      <c r="B125" s="111">
        <v>45</v>
      </c>
      <c r="C125" s="62" t="s">
        <v>86</v>
      </c>
      <c r="D125" s="63" t="s">
        <v>97</v>
      </c>
      <c r="E125" s="36">
        <v>6</v>
      </c>
      <c r="F125" s="104">
        <f>6*132+6*159</f>
        <v>1746</v>
      </c>
      <c r="G125" s="15"/>
      <c r="H125" s="15"/>
      <c r="I125" s="15"/>
      <c r="J125" s="121"/>
      <c r="K125" s="16"/>
      <c r="L125" s="15"/>
    </row>
    <row r="126" spans="1:12" ht="36.75" thickBot="1">
      <c r="A126" s="64" t="s">
        <v>130</v>
      </c>
      <c r="B126" s="113"/>
      <c r="C126" s="66" t="s">
        <v>87</v>
      </c>
      <c r="D126" s="67" t="s">
        <v>22</v>
      </c>
      <c r="E126" s="44">
        <v>6</v>
      </c>
      <c r="F126" s="105"/>
      <c r="G126" s="19"/>
      <c r="H126" s="19"/>
      <c r="I126" s="19"/>
      <c r="J126" s="120"/>
      <c r="K126" s="20"/>
      <c r="L126" s="19"/>
    </row>
    <row r="127" spans="1:12" s="2" customFormat="1" ht="24" customHeight="1" thickBot="1">
      <c r="A127" s="32"/>
      <c r="B127" s="26"/>
      <c r="C127" s="24"/>
      <c r="D127" s="7"/>
      <c r="E127" s="8"/>
      <c r="F127" s="49"/>
      <c r="G127" s="50"/>
      <c r="H127" s="50"/>
      <c r="I127" s="50"/>
      <c r="J127" s="50"/>
      <c r="K127" s="51"/>
      <c r="L127" s="50"/>
    </row>
    <row r="128" spans="1:12" ht="18.75" thickBot="1">
      <c r="A128" s="71" t="s">
        <v>143</v>
      </c>
      <c r="B128" s="72">
        <v>46</v>
      </c>
      <c r="C128" s="73" t="s">
        <v>86</v>
      </c>
      <c r="D128" s="74" t="s">
        <v>4</v>
      </c>
      <c r="E128" s="38">
        <v>6</v>
      </c>
      <c r="F128" s="40">
        <v>1080</v>
      </c>
      <c r="G128" s="13"/>
      <c r="H128" s="13"/>
      <c r="I128" s="13"/>
      <c r="J128" s="13"/>
      <c r="K128" s="14"/>
      <c r="L128" s="13"/>
    </row>
    <row r="129" spans="1:12" s="2" customFormat="1" ht="18.75" thickBot="1">
      <c r="A129" s="32"/>
      <c r="B129" s="26"/>
      <c r="C129" s="24"/>
      <c r="D129" s="7"/>
      <c r="E129" s="8"/>
      <c r="F129" s="49"/>
      <c r="G129" s="50"/>
      <c r="H129" s="50"/>
      <c r="I129" s="50"/>
      <c r="J129" s="50"/>
      <c r="K129" s="51"/>
      <c r="L129" s="50"/>
    </row>
    <row r="130" spans="1:12" ht="18.75" thickBot="1">
      <c r="A130" s="71" t="s">
        <v>144</v>
      </c>
      <c r="B130" s="72">
        <v>47</v>
      </c>
      <c r="C130" s="73" t="s">
        <v>86</v>
      </c>
      <c r="D130" s="74" t="s">
        <v>5</v>
      </c>
      <c r="E130" s="38">
        <v>6</v>
      </c>
      <c r="F130" s="40">
        <v>870</v>
      </c>
      <c r="G130" s="13"/>
      <c r="H130" s="13"/>
      <c r="I130" s="13"/>
      <c r="J130" s="13"/>
      <c r="K130" s="14"/>
      <c r="L130" s="13"/>
    </row>
    <row r="131" spans="1:12" s="2" customFormat="1" ht="18.75" thickBot="1">
      <c r="A131" s="32"/>
      <c r="B131" s="26"/>
      <c r="C131" s="24"/>
      <c r="D131" s="7"/>
      <c r="E131" s="8"/>
      <c r="F131" s="49"/>
      <c r="G131" s="50"/>
      <c r="H131" s="50"/>
      <c r="I131" s="50"/>
      <c r="J131" s="50"/>
      <c r="K131" s="51"/>
      <c r="L131" s="50"/>
    </row>
    <row r="132" spans="1:12" ht="18.75" thickBot="1">
      <c r="A132" s="71" t="s">
        <v>145</v>
      </c>
      <c r="B132" s="72">
        <v>48</v>
      </c>
      <c r="C132" s="73" t="s">
        <v>86</v>
      </c>
      <c r="D132" s="74" t="s">
        <v>62</v>
      </c>
      <c r="E132" s="38">
        <v>20</v>
      </c>
      <c r="F132" s="40">
        <f>20*43</f>
        <v>860</v>
      </c>
      <c r="G132" s="13"/>
      <c r="H132" s="13"/>
      <c r="I132" s="13"/>
      <c r="J132" s="13"/>
      <c r="K132" s="14"/>
      <c r="L132" s="13"/>
    </row>
    <row r="133" spans="1:12" s="2" customFormat="1" ht="18.75" thickBot="1">
      <c r="A133" s="32"/>
      <c r="B133" s="26"/>
      <c r="C133" s="24"/>
      <c r="D133" s="7"/>
      <c r="E133" s="8"/>
      <c r="F133" s="49"/>
      <c r="G133" s="50"/>
      <c r="H133" s="50"/>
      <c r="I133" s="50"/>
      <c r="J133" s="50"/>
      <c r="K133" s="51"/>
      <c r="L133" s="50"/>
    </row>
    <row r="134" spans="1:12" ht="16.5" customHeight="1">
      <c r="A134" s="60"/>
      <c r="B134" s="111">
        <v>49</v>
      </c>
      <c r="C134" s="62" t="s">
        <v>86</v>
      </c>
      <c r="D134" s="63" t="s">
        <v>23</v>
      </c>
      <c r="E134" s="42">
        <v>1</v>
      </c>
      <c r="F134" s="101">
        <f>502*12</f>
        <v>6024</v>
      </c>
      <c r="G134" s="15"/>
      <c r="H134" s="15"/>
      <c r="I134" s="15"/>
      <c r="J134" s="121"/>
      <c r="K134" s="16"/>
      <c r="L134" s="15"/>
    </row>
    <row r="135" spans="1:12" ht="16.5" customHeight="1">
      <c r="A135" s="68"/>
      <c r="B135" s="112"/>
      <c r="C135" s="69" t="s">
        <v>87</v>
      </c>
      <c r="D135" s="70" t="s">
        <v>24</v>
      </c>
      <c r="E135" s="43">
        <v>1</v>
      </c>
      <c r="F135" s="103"/>
      <c r="G135" s="17"/>
      <c r="H135" s="17"/>
      <c r="I135" s="17"/>
      <c r="J135" s="124"/>
      <c r="K135" s="18"/>
      <c r="L135" s="17"/>
    </row>
    <row r="136" spans="1:12" ht="16.5" customHeight="1">
      <c r="A136" s="68"/>
      <c r="B136" s="112"/>
      <c r="C136" s="69" t="s">
        <v>88</v>
      </c>
      <c r="D136" s="70" t="s">
        <v>25</v>
      </c>
      <c r="E136" s="43">
        <v>1</v>
      </c>
      <c r="F136" s="103"/>
      <c r="G136" s="17"/>
      <c r="H136" s="17"/>
      <c r="I136" s="17"/>
      <c r="J136" s="124"/>
      <c r="K136" s="18"/>
      <c r="L136" s="17"/>
    </row>
    <row r="137" spans="1:12" ht="16.5" customHeight="1">
      <c r="A137" s="68"/>
      <c r="B137" s="112"/>
      <c r="C137" s="69" t="s">
        <v>89</v>
      </c>
      <c r="D137" s="70" t="s">
        <v>26</v>
      </c>
      <c r="E137" s="43">
        <v>1</v>
      </c>
      <c r="F137" s="103"/>
      <c r="G137" s="17"/>
      <c r="H137" s="17"/>
      <c r="I137" s="17"/>
      <c r="J137" s="124"/>
      <c r="K137" s="18"/>
      <c r="L137" s="17"/>
    </row>
    <row r="138" spans="1:12" ht="16.5" customHeight="1">
      <c r="A138" s="68"/>
      <c r="B138" s="112"/>
      <c r="C138" s="69" t="s">
        <v>90</v>
      </c>
      <c r="D138" s="70" t="s">
        <v>27</v>
      </c>
      <c r="E138" s="43">
        <v>1</v>
      </c>
      <c r="F138" s="103"/>
      <c r="G138" s="17"/>
      <c r="H138" s="17"/>
      <c r="I138" s="17"/>
      <c r="J138" s="124"/>
      <c r="K138" s="18"/>
      <c r="L138" s="17"/>
    </row>
    <row r="139" spans="1:12" ht="16.5" customHeight="1">
      <c r="A139" s="68"/>
      <c r="B139" s="112"/>
      <c r="C139" s="69" t="s">
        <v>91</v>
      </c>
      <c r="D139" s="70" t="s">
        <v>28</v>
      </c>
      <c r="E139" s="43">
        <v>1</v>
      </c>
      <c r="F139" s="103"/>
      <c r="G139" s="17"/>
      <c r="H139" s="17"/>
      <c r="I139" s="17"/>
      <c r="J139" s="124"/>
      <c r="K139" s="18"/>
      <c r="L139" s="17"/>
    </row>
    <row r="140" spans="1:12" ht="19.5" customHeight="1">
      <c r="A140" s="68"/>
      <c r="B140" s="112"/>
      <c r="C140" s="69" t="s">
        <v>98</v>
      </c>
      <c r="D140" s="70" t="s">
        <v>29</v>
      </c>
      <c r="E140" s="43">
        <v>1</v>
      </c>
      <c r="F140" s="103"/>
      <c r="G140" s="17"/>
      <c r="H140" s="17"/>
      <c r="I140" s="17"/>
      <c r="J140" s="124"/>
      <c r="K140" s="18"/>
      <c r="L140" s="17"/>
    </row>
    <row r="141" spans="1:12" ht="16.5" customHeight="1">
      <c r="A141" s="68"/>
      <c r="B141" s="112"/>
      <c r="C141" s="69" t="s">
        <v>99</v>
      </c>
      <c r="D141" s="70" t="s">
        <v>30</v>
      </c>
      <c r="E141" s="43">
        <v>1</v>
      </c>
      <c r="F141" s="103"/>
      <c r="G141" s="17"/>
      <c r="H141" s="17"/>
      <c r="I141" s="17"/>
      <c r="J141" s="124"/>
      <c r="K141" s="18"/>
      <c r="L141" s="17"/>
    </row>
    <row r="142" spans="1:12" ht="16.5" customHeight="1">
      <c r="A142" s="68"/>
      <c r="B142" s="112"/>
      <c r="C142" s="69" t="s">
        <v>100</v>
      </c>
      <c r="D142" s="70" t="s">
        <v>31</v>
      </c>
      <c r="E142" s="43">
        <v>1</v>
      </c>
      <c r="F142" s="103"/>
      <c r="G142" s="17"/>
      <c r="H142" s="17"/>
      <c r="I142" s="17"/>
      <c r="J142" s="124"/>
      <c r="K142" s="18"/>
      <c r="L142" s="17"/>
    </row>
    <row r="143" spans="1:12" ht="16.5" customHeight="1">
      <c r="A143" s="68"/>
      <c r="B143" s="112"/>
      <c r="C143" s="69" t="s">
        <v>101</v>
      </c>
      <c r="D143" s="70" t="s">
        <v>32</v>
      </c>
      <c r="E143" s="43">
        <v>1</v>
      </c>
      <c r="F143" s="103"/>
      <c r="G143" s="17"/>
      <c r="H143" s="17"/>
      <c r="I143" s="17"/>
      <c r="J143" s="124"/>
      <c r="K143" s="18"/>
      <c r="L143" s="17"/>
    </row>
    <row r="144" spans="1:12" ht="16.5" customHeight="1">
      <c r="A144" s="68"/>
      <c r="B144" s="112"/>
      <c r="C144" s="69" t="s">
        <v>102</v>
      </c>
      <c r="D144" s="70" t="s">
        <v>33</v>
      </c>
      <c r="E144" s="43">
        <v>1</v>
      </c>
      <c r="F144" s="103"/>
      <c r="G144" s="17"/>
      <c r="H144" s="17"/>
      <c r="I144" s="17"/>
      <c r="J144" s="124"/>
      <c r="K144" s="18"/>
      <c r="L144" s="17"/>
    </row>
    <row r="145" spans="1:12" ht="16.5" customHeight="1" thickBot="1">
      <c r="A145" s="64"/>
      <c r="B145" s="113"/>
      <c r="C145" s="66" t="s">
        <v>103</v>
      </c>
      <c r="D145" s="67" t="s">
        <v>34</v>
      </c>
      <c r="E145" s="44">
        <v>1</v>
      </c>
      <c r="F145" s="102"/>
      <c r="G145" s="19"/>
      <c r="H145" s="19"/>
      <c r="I145" s="19"/>
      <c r="J145" s="120"/>
      <c r="K145" s="20"/>
      <c r="L145" s="19"/>
    </row>
    <row r="146" spans="1:12" s="2" customFormat="1" ht="16.5" customHeight="1" thickBot="1">
      <c r="A146" s="32"/>
      <c r="B146" s="26"/>
      <c r="C146" s="24"/>
      <c r="D146" s="7"/>
      <c r="E146" s="8"/>
      <c r="F146" s="52"/>
      <c r="G146" s="50"/>
      <c r="H146" s="50"/>
      <c r="I146" s="50"/>
      <c r="J146" s="50"/>
      <c r="K146" s="51"/>
      <c r="L146" s="50"/>
    </row>
    <row r="147" spans="1:12" ht="18">
      <c r="A147" s="60"/>
      <c r="B147" s="111">
        <v>50</v>
      </c>
      <c r="C147" s="62" t="s">
        <v>86</v>
      </c>
      <c r="D147" s="63" t="s">
        <v>17</v>
      </c>
      <c r="E147" s="42">
        <v>3</v>
      </c>
      <c r="F147" s="101">
        <v>3882</v>
      </c>
      <c r="G147" s="15"/>
      <c r="H147" s="15"/>
      <c r="I147" s="15"/>
      <c r="J147" s="121"/>
      <c r="K147" s="16"/>
      <c r="L147" s="15"/>
    </row>
    <row r="148" spans="1:12" ht="18">
      <c r="A148" s="68"/>
      <c r="B148" s="112"/>
      <c r="C148" s="69" t="s">
        <v>87</v>
      </c>
      <c r="D148" s="70" t="s">
        <v>82</v>
      </c>
      <c r="E148" s="43">
        <v>3</v>
      </c>
      <c r="F148" s="103"/>
      <c r="G148" s="17"/>
      <c r="H148" s="17"/>
      <c r="I148" s="17"/>
      <c r="J148" s="124"/>
      <c r="K148" s="18"/>
      <c r="L148" s="17"/>
    </row>
    <row r="149" spans="1:12" ht="18.75" thickBot="1">
      <c r="A149" s="64"/>
      <c r="B149" s="113"/>
      <c r="C149" s="66" t="s">
        <v>88</v>
      </c>
      <c r="D149" s="67" t="s">
        <v>83</v>
      </c>
      <c r="E149" s="44">
        <v>3</v>
      </c>
      <c r="F149" s="102"/>
      <c r="G149" s="19"/>
      <c r="H149" s="19"/>
      <c r="I149" s="19"/>
      <c r="J149" s="120"/>
      <c r="K149" s="20"/>
      <c r="L149" s="19"/>
    </row>
    <row r="150" spans="1:12" s="2" customFormat="1" ht="18.75" thickBot="1">
      <c r="A150" s="32"/>
      <c r="B150" s="26"/>
      <c r="C150" s="24"/>
      <c r="D150" s="7"/>
      <c r="E150" s="8"/>
      <c r="F150" s="52"/>
      <c r="G150" s="50"/>
      <c r="H150" s="50"/>
      <c r="I150" s="50"/>
      <c r="J150" s="50"/>
      <c r="K150" s="51"/>
      <c r="L150" s="50"/>
    </row>
    <row r="151" spans="1:12" ht="18">
      <c r="A151" s="60"/>
      <c r="B151" s="111">
        <v>51</v>
      </c>
      <c r="C151" s="62" t="s">
        <v>86</v>
      </c>
      <c r="D151" s="63" t="s">
        <v>65</v>
      </c>
      <c r="E151" s="42">
        <v>12</v>
      </c>
      <c r="F151" s="101">
        <v>4464</v>
      </c>
      <c r="G151" s="15"/>
      <c r="H151" s="15"/>
      <c r="I151" s="15"/>
      <c r="J151" s="121"/>
      <c r="K151" s="16"/>
      <c r="L151" s="15"/>
    </row>
    <row r="152" spans="1:12" ht="18.75" thickBot="1">
      <c r="A152" s="64"/>
      <c r="B152" s="113"/>
      <c r="C152" s="66" t="s">
        <v>87</v>
      </c>
      <c r="D152" s="67" t="s">
        <v>114</v>
      </c>
      <c r="E152" s="44">
        <v>12</v>
      </c>
      <c r="F152" s="102"/>
      <c r="G152" s="19"/>
      <c r="H152" s="19"/>
      <c r="I152" s="19"/>
      <c r="J152" s="120"/>
      <c r="K152" s="20"/>
      <c r="L152" s="19"/>
    </row>
    <row r="153" spans="1:12" s="2" customFormat="1" ht="29.25" customHeight="1" thickBot="1">
      <c r="A153" s="32"/>
      <c r="B153" s="26"/>
      <c r="C153" s="24"/>
      <c r="D153" s="7"/>
      <c r="E153" s="8"/>
      <c r="F153" s="52"/>
      <c r="G153" s="50"/>
      <c r="H153" s="50"/>
      <c r="I153" s="50"/>
      <c r="J153" s="50"/>
      <c r="K153" s="51"/>
      <c r="L153" s="50"/>
    </row>
    <row r="154" spans="1:12" ht="18">
      <c r="A154" s="60"/>
      <c r="B154" s="111">
        <v>52</v>
      </c>
      <c r="C154" s="61" t="s">
        <v>88</v>
      </c>
      <c r="D154" s="77" t="s">
        <v>66</v>
      </c>
      <c r="E154" s="42">
        <v>6</v>
      </c>
      <c r="F154" s="101">
        <v>5220</v>
      </c>
      <c r="G154" s="15"/>
      <c r="H154" s="15"/>
      <c r="I154" s="15"/>
      <c r="J154" s="121"/>
      <c r="K154" s="16"/>
      <c r="L154" s="15"/>
    </row>
    <row r="155" spans="1:12" ht="18.75" thickBot="1">
      <c r="A155" s="64"/>
      <c r="B155" s="113"/>
      <c r="C155" s="65" t="s">
        <v>89</v>
      </c>
      <c r="D155" s="78" t="s">
        <v>67</v>
      </c>
      <c r="E155" s="44">
        <v>6</v>
      </c>
      <c r="F155" s="102"/>
      <c r="G155" s="19"/>
      <c r="H155" s="19"/>
      <c r="I155" s="19"/>
      <c r="J155" s="120"/>
      <c r="K155" s="20"/>
      <c r="L155" s="19"/>
    </row>
    <row r="156" spans="1:12" s="2" customFormat="1" ht="18.75" thickBot="1">
      <c r="A156" s="32"/>
      <c r="B156" s="26"/>
      <c r="C156" s="26"/>
      <c r="D156" s="8"/>
      <c r="E156" s="8"/>
      <c r="F156" s="52"/>
      <c r="G156" s="50"/>
      <c r="H156" s="50"/>
      <c r="I156" s="50"/>
      <c r="J156" s="50"/>
      <c r="K156" s="51"/>
      <c r="L156" s="50"/>
    </row>
    <row r="157" spans="1:12" ht="18">
      <c r="A157" s="60" t="s">
        <v>133</v>
      </c>
      <c r="B157" s="111">
        <v>53</v>
      </c>
      <c r="C157" s="61" t="s">
        <v>86</v>
      </c>
      <c r="D157" s="77" t="s">
        <v>109</v>
      </c>
      <c r="E157" s="42">
        <v>6</v>
      </c>
      <c r="F157" s="101">
        <f>6*480+24*120</f>
        <v>5760</v>
      </c>
      <c r="G157" s="15"/>
      <c r="H157" s="15"/>
      <c r="I157" s="15"/>
      <c r="J157" s="121"/>
      <c r="K157" s="16"/>
      <c r="L157" s="15"/>
    </row>
    <row r="158" spans="1:12" ht="18.75" thickBot="1">
      <c r="A158" s="64" t="s">
        <v>134</v>
      </c>
      <c r="B158" s="113"/>
      <c r="C158" s="65" t="s">
        <v>87</v>
      </c>
      <c r="D158" s="78" t="s">
        <v>108</v>
      </c>
      <c r="E158" s="44">
        <v>24</v>
      </c>
      <c r="F158" s="102"/>
      <c r="G158" s="19"/>
      <c r="H158" s="19"/>
      <c r="I158" s="19"/>
      <c r="J158" s="120"/>
      <c r="K158" s="20"/>
      <c r="L158" s="19"/>
    </row>
    <row r="159" ht="18.75" thickBot="1"/>
    <row r="160" spans="4:6" ht="19.5" thickBot="1" thickTop="1">
      <c r="D160" s="85" t="s">
        <v>149</v>
      </c>
      <c r="F160" s="84">
        <f>SUM(F2:F158)</f>
        <v>427415.6</v>
      </c>
    </row>
    <row r="161" ht="18.75" thickTop="1"/>
  </sheetData>
  <sheetProtection/>
  <mergeCells count="93">
    <mergeCell ref="J151:J152"/>
    <mergeCell ref="J154:J155"/>
    <mergeCell ref="J157:J158"/>
    <mergeCell ref="J117:J119"/>
    <mergeCell ref="J125:J126"/>
    <mergeCell ref="J134:J145"/>
    <mergeCell ref="J147:J149"/>
    <mergeCell ref="J83:J86"/>
    <mergeCell ref="J88:J91"/>
    <mergeCell ref="J93:J94"/>
    <mergeCell ref="J96:J97"/>
    <mergeCell ref="J61:J62"/>
    <mergeCell ref="J64:J66"/>
    <mergeCell ref="J68:J70"/>
    <mergeCell ref="J72:J73"/>
    <mergeCell ref="J39:J40"/>
    <mergeCell ref="J44:J46"/>
    <mergeCell ref="J50:J52"/>
    <mergeCell ref="J56:J57"/>
    <mergeCell ref="J27:J28"/>
    <mergeCell ref="J30:J31"/>
    <mergeCell ref="J33:J34"/>
    <mergeCell ref="J36:J37"/>
    <mergeCell ref="J15:J16"/>
    <mergeCell ref="J18:J19"/>
    <mergeCell ref="J21:J22"/>
    <mergeCell ref="J24:J25"/>
    <mergeCell ref="J3:J4"/>
    <mergeCell ref="J6:J7"/>
    <mergeCell ref="J9:J10"/>
    <mergeCell ref="J12:J13"/>
    <mergeCell ref="F27:F28"/>
    <mergeCell ref="B24:B25"/>
    <mergeCell ref="F33:F34"/>
    <mergeCell ref="F36:F37"/>
    <mergeCell ref="B27:B28"/>
    <mergeCell ref="B33:B34"/>
    <mergeCell ref="B36:B37"/>
    <mergeCell ref="B30:B31"/>
    <mergeCell ref="F24:F25"/>
    <mergeCell ref="F30:F31"/>
    <mergeCell ref="F56:F57"/>
    <mergeCell ref="F61:F62"/>
    <mergeCell ref="F9:F10"/>
    <mergeCell ref="B15:B16"/>
    <mergeCell ref="B18:B19"/>
    <mergeCell ref="B21:B22"/>
    <mergeCell ref="F18:F19"/>
    <mergeCell ref="F21:F22"/>
    <mergeCell ref="F39:F40"/>
    <mergeCell ref="F44:F46"/>
    <mergeCell ref="B3:B4"/>
    <mergeCell ref="B6:B7"/>
    <mergeCell ref="B9:B10"/>
    <mergeCell ref="B12:B13"/>
    <mergeCell ref="B39:B40"/>
    <mergeCell ref="B61:B62"/>
    <mergeCell ref="B64:B66"/>
    <mergeCell ref="B68:B70"/>
    <mergeCell ref="B44:B46"/>
    <mergeCell ref="B50:B52"/>
    <mergeCell ref="B56:B57"/>
    <mergeCell ref="B72:B73"/>
    <mergeCell ref="B83:B86"/>
    <mergeCell ref="B88:B91"/>
    <mergeCell ref="B93:B94"/>
    <mergeCell ref="B96:B97"/>
    <mergeCell ref="B117:B119"/>
    <mergeCell ref="B125:B126"/>
    <mergeCell ref="B134:B145"/>
    <mergeCell ref="B147:B149"/>
    <mergeCell ref="B151:B152"/>
    <mergeCell ref="B154:B155"/>
    <mergeCell ref="B157:B158"/>
    <mergeCell ref="F3:F4"/>
    <mergeCell ref="F6:F7"/>
    <mergeCell ref="F12:F13"/>
    <mergeCell ref="F15:F16"/>
    <mergeCell ref="F64:F66"/>
    <mergeCell ref="F50:F52"/>
    <mergeCell ref="F151:F152"/>
    <mergeCell ref="F154:F155"/>
    <mergeCell ref="F96:F97"/>
    <mergeCell ref="F93:F94"/>
    <mergeCell ref="F68:F70"/>
    <mergeCell ref="F72:F73"/>
    <mergeCell ref="F88:F91"/>
    <mergeCell ref="F83:F86"/>
    <mergeCell ref="F157:F158"/>
    <mergeCell ref="F117:F119"/>
    <mergeCell ref="F125:F126"/>
    <mergeCell ref="F134:F145"/>
    <mergeCell ref="F147:F149"/>
  </mergeCells>
  <printOptions/>
  <pageMargins left="0.41" right="0.17" top="0.29" bottom="0.45" header="0.17" footer="0.17"/>
  <pageSetup fitToHeight="5" horizontalDpi="600" verticalDpi="600" orientation="landscape" paperSize="9" scale="65" r:id="rId1"/>
  <headerFooter alignWithMargins="0">
    <oddHeader>&amp;CSCHEDA FABBISOGNO SUTURATRICI  - PRODOTTI PER  LAPAROSCOPICA</oddHeader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2008-06-10T14:05:41Z</cp:lastPrinted>
  <dcterms:created xsi:type="dcterms:W3CDTF">2003-03-31T09:14:59Z</dcterms:created>
  <dcterms:modified xsi:type="dcterms:W3CDTF">2008-06-11T07:52:54Z</dcterms:modified>
  <cp:category/>
  <cp:version/>
  <cp:contentType/>
  <cp:contentStatus/>
</cp:coreProperties>
</file>