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firstSheet="4" activeTab="6"/>
  </bookViews>
  <sheets>
    <sheet name="Leggenda" sheetId="1" r:id="rId1"/>
    <sheet name="Lotto 1 - 5" sheetId="2" r:id="rId2"/>
    <sheet name="Lotto 6 - 10 " sheetId="3" r:id="rId3"/>
    <sheet name="Lotto 11 - 16" sheetId="4" r:id="rId4"/>
    <sheet name="Lotto 17 - 22" sheetId="5" r:id="rId5"/>
    <sheet name="Lotto 23 - 28" sheetId="6" r:id="rId6"/>
    <sheet name="Lotto 29 - 36" sheetId="7" r:id="rId7"/>
    <sheet name="Lotto 37" sheetId="8" r:id="rId8"/>
  </sheets>
  <definedNames>
    <definedName name="_xlnm.Print_Area" localSheetId="0">'Leggenda'!$A$1:$K$193</definedName>
    <definedName name="_xlnm.Print_Area" localSheetId="1">'Lotto 1 - 5'!$A$1:$N$33</definedName>
    <definedName name="_xlnm.Print_Area" localSheetId="3">'Lotto 11 - 16'!$A$1:$N$34</definedName>
    <definedName name="_xlnm.Print_Area" localSheetId="4">'Lotto 17 - 22'!$A$1:$O$28</definedName>
    <definedName name="_xlnm.Print_Area" localSheetId="5">'Lotto 23 - 28'!$A$1:$O$19</definedName>
    <definedName name="_xlnm.Print_Area" localSheetId="6">'Lotto 29 - 36'!$A$1:$O$31</definedName>
    <definedName name="_xlnm.Print_Area" localSheetId="7">'Lotto 37'!$A$1:$O$15</definedName>
    <definedName name="_xlnm.Print_Area" localSheetId="2">'Lotto 6 - 10 '!$A$1:$O$28</definedName>
    <definedName name="_xlnm.Print_Titles" localSheetId="0">'Leggenda'!$1:$1</definedName>
    <definedName name="_xlnm.Print_Titles" localSheetId="1">'Lotto 1 - 5'!$1:$1</definedName>
    <definedName name="_xlnm.Print_Titles" localSheetId="3">'Lotto 11 - 16'!$1:$1</definedName>
    <definedName name="_xlnm.Print_Titles" localSheetId="4">'Lotto 17 - 22'!$1:$1</definedName>
    <definedName name="_xlnm.Print_Titles" localSheetId="5">'Lotto 23 - 28'!$1:$1</definedName>
    <definedName name="_xlnm.Print_Titles" localSheetId="6">'Lotto 29 - 36'!$1:$1</definedName>
    <definedName name="_xlnm.Print_Titles" localSheetId="7">'Lotto 37'!$1:$1</definedName>
    <definedName name="_xlnm.Print_Titles" localSheetId="2">'Lotto 6 - 10 '!$1:$1</definedName>
  </definedNames>
  <calcPr fullCalcOnLoad="1"/>
</workbook>
</file>

<file path=xl/sharedStrings.xml><?xml version="1.0" encoding="utf-8"?>
<sst xmlns="http://schemas.openxmlformats.org/spreadsheetml/2006/main" count="648" uniqueCount="404">
  <si>
    <t>V338118</t>
  </si>
  <si>
    <t>V337914</t>
  </si>
  <si>
    <t>V338180</t>
  </si>
  <si>
    <t>V338182</t>
  </si>
  <si>
    <t>PEP1114-O</t>
  </si>
  <si>
    <t>PEP2025-O</t>
  </si>
  <si>
    <t>PEP2035-O</t>
  </si>
  <si>
    <t>FORMEDICAL</t>
  </si>
  <si>
    <t>VCP334H</t>
  </si>
  <si>
    <t>VCP335H</t>
  </si>
  <si>
    <t>VCP322H</t>
  </si>
  <si>
    <t>VCP323H</t>
  </si>
  <si>
    <t>VCP358H</t>
  </si>
  <si>
    <t>VCP359H</t>
  </si>
  <si>
    <t>VCP360H</t>
  </si>
  <si>
    <t>VCP371H</t>
  </si>
  <si>
    <t>VCP372H</t>
  </si>
  <si>
    <t>UMS3</t>
  </si>
  <si>
    <t>UMN3</t>
  </si>
  <si>
    <t>UML1</t>
  </si>
  <si>
    <t>PHSM3</t>
  </si>
  <si>
    <t>PHSL3</t>
  </si>
  <si>
    <t>3DPM</t>
  </si>
  <si>
    <t>3DPL</t>
  </si>
  <si>
    <t>COVIDIEN</t>
  </si>
  <si>
    <t>S244</t>
  </si>
  <si>
    <t xml:space="preserve"> 432 PZ. (36 BS. DA 12 FILI)</t>
  </si>
  <si>
    <t>S245</t>
  </si>
  <si>
    <t>S346</t>
  </si>
  <si>
    <t xml:space="preserve"> 288 PZ. (24 BS. DA 12 FILI)</t>
  </si>
  <si>
    <t>S317</t>
  </si>
  <si>
    <t>GL123</t>
  </si>
  <si>
    <t>GL122</t>
  </si>
  <si>
    <t>GL121</t>
  </si>
  <si>
    <t>GL124</t>
  </si>
  <si>
    <t>CL885</t>
  </si>
  <si>
    <t>CL924</t>
  </si>
  <si>
    <t>CL925</t>
  </si>
  <si>
    <t>CL911</t>
  </si>
  <si>
    <t>CL905</t>
  </si>
  <si>
    <t>CL906</t>
  </si>
  <si>
    <t>EL23LN</t>
  </si>
  <si>
    <t>SL607</t>
  </si>
  <si>
    <t>CL918</t>
  </si>
  <si>
    <t>CL917</t>
  </si>
  <si>
    <t>L1785</t>
  </si>
  <si>
    <t>L1755K</t>
  </si>
  <si>
    <t>L2748K</t>
  </si>
  <si>
    <t>L1796K</t>
  </si>
  <si>
    <t>LL223</t>
  </si>
  <si>
    <t>LL222</t>
  </si>
  <si>
    <t>LL225</t>
  </si>
  <si>
    <t>LL224</t>
  </si>
  <si>
    <t>LL226</t>
  </si>
  <si>
    <t>UM203</t>
  </si>
  <si>
    <t>GM324</t>
  </si>
  <si>
    <t>GM123</t>
  </si>
  <si>
    <t>CM914</t>
  </si>
  <si>
    <t>PCO2520F</t>
  </si>
  <si>
    <t>TEC1410P5</t>
  </si>
  <si>
    <t>TEC1410DP</t>
  </si>
  <si>
    <t>B BRAUN</t>
  </si>
  <si>
    <t>C0760030</t>
  </si>
  <si>
    <t>1 PAC - 36 PZ (0,45 M)</t>
  </si>
  <si>
    <t>C0760307</t>
  </si>
  <si>
    <t>1 PAC - 36 PZ (0,75 M)</t>
  </si>
  <si>
    <t>C0760315</t>
  </si>
  <si>
    <t>C0760404</t>
  </si>
  <si>
    <t>C0760420</t>
  </si>
  <si>
    <t>C0760439</t>
  </si>
  <si>
    <t>C0760447</t>
  </si>
  <si>
    <t>C0760528</t>
  </si>
  <si>
    <t>B. BRAUN</t>
  </si>
  <si>
    <t>C0762067</t>
  </si>
  <si>
    <t>C0762121</t>
  </si>
  <si>
    <t>C0764132</t>
  </si>
  <si>
    <t>C0764140</t>
  </si>
  <si>
    <t>C0765201</t>
  </si>
  <si>
    <t>C0765210</t>
  </si>
  <si>
    <t>C0762369</t>
  </si>
  <si>
    <t>C0762474</t>
  </si>
  <si>
    <t>C0762482</t>
  </si>
  <si>
    <t>C0762490</t>
  </si>
  <si>
    <t>C0762601</t>
  </si>
  <si>
    <t>C0762610</t>
  </si>
  <si>
    <t>C0762628</t>
  </si>
  <si>
    <t>C0768278</t>
  </si>
  <si>
    <t>G1118919</t>
  </si>
  <si>
    <t>1 PAC - 12 PZ (0,3 M)</t>
  </si>
  <si>
    <t>C0768073</t>
  </si>
  <si>
    <t>1 PAC - 12 PZ (0,5 M)</t>
  </si>
  <si>
    <t>B0889601</t>
  </si>
  <si>
    <t>1 PAC - 24 PZ (0,75 M)</t>
  </si>
  <si>
    <t>1 PAC - 36 PZ (0,9 M)</t>
  </si>
  <si>
    <t>C0869481</t>
  </si>
  <si>
    <t>ALCON ITALIA</t>
  </si>
  <si>
    <t>12 pz ind.</t>
  </si>
  <si>
    <t>8065-1895-11</t>
  </si>
  <si>
    <t>Espansione Marketing</t>
  </si>
  <si>
    <t>ST A 016 PA</t>
  </si>
  <si>
    <t>12 FILI</t>
  </si>
  <si>
    <t>Gallini</t>
  </si>
  <si>
    <t>GT4539</t>
  </si>
  <si>
    <t>GT4548</t>
  </si>
  <si>
    <t>GT4550</t>
  </si>
  <si>
    <t>GORE &amp; ASSOCIATI</t>
  </si>
  <si>
    <t>7K06B</t>
  </si>
  <si>
    <t>8M04B</t>
  </si>
  <si>
    <t>5N04B</t>
  </si>
  <si>
    <t>4N04B</t>
  </si>
  <si>
    <t>3N08B</t>
  </si>
  <si>
    <t>1DLMCPH03</t>
  </si>
  <si>
    <t>1DLMCPH04</t>
  </si>
  <si>
    <t>1DLMCPH06</t>
  </si>
  <si>
    <t>ALPHA TEK</t>
  </si>
  <si>
    <t xml:space="preserve">N.1 </t>
  </si>
  <si>
    <t>O118001</t>
  </si>
  <si>
    <t>O118003</t>
  </si>
  <si>
    <t>N.1</t>
  </si>
  <si>
    <t>ETI121</t>
  </si>
  <si>
    <t>ETI131</t>
  </si>
  <si>
    <t xml:space="preserve">N. 5 </t>
  </si>
  <si>
    <t>N. 5</t>
  </si>
  <si>
    <t>MEDI LINE</t>
  </si>
  <si>
    <t>FV386LR</t>
  </si>
  <si>
    <t>FU395LR</t>
  </si>
  <si>
    <t>FU401LR</t>
  </si>
  <si>
    <t>FS423LR</t>
  </si>
  <si>
    <t>FR465LR</t>
  </si>
  <si>
    <t>FR458LR</t>
  </si>
  <si>
    <t>FU401R</t>
  </si>
  <si>
    <t>FS445R</t>
  </si>
  <si>
    <t>FR458R</t>
  </si>
  <si>
    <t>FX489R</t>
  </si>
  <si>
    <t>FW515R</t>
  </si>
  <si>
    <t>FV533R</t>
  </si>
  <si>
    <t>FU534R</t>
  </si>
  <si>
    <t>ZR424</t>
  </si>
  <si>
    <t>ZR463</t>
  </si>
  <si>
    <r>
      <t xml:space="preserve">Seta montata su ago, punta cil., curv.1/2, mm. 20, Usp. 3/0     </t>
    </r>
    <r>
      <rPr>
        <b/>
        <sz val="10"/>
        <rFont val="Arial"/>
        <family val="2"/>
      </rPr>
      <t xml:space="preserve">  (     """               )</t>
    </r>
  </si>
  <si>
    <r>
      <t xml:space="preserve">Seta montata su ago, punta cil., curv.1/2, mm. 20, Usp. 2/0     </t>
    </r>
    <r>
      <rPr>
        <b/>
        <sz val="10"/>
        <rFont val="Arial"/>
        <family val="2"/>
      </rPr>
      <t xml:space="preserve">  (     """               )   </t>
    </r>
    <r>
      <rPr>
        <sz val="10"/>
        <rFont val="Arial"/>
        <family val="2"/>
      </rPr>
      <t xml:space="preserve">                                      </t>
    </r>
  </si>
  <si>
    <r>
      <t xml:space="preserve">Seta montata su ago, punta cil., curv.1/2, mm. 13, Usp. 5/0   </t>
    </r>
    <r>
      <rPr>
        <b/>
        <sz val="10"/>
        <rFont val="Arial"/>
        <family val="2"/>
      </rPr>
      <t xml:space="preserve"> ( H010202020301)</t>
    </r>
  </si>
  <si>
    <r>
      <t xml:space="preserve">Seta montata su ago, punta cil., curv.1/2, mm. 26, Usp. 4/0  </t>
    </r>
    <r>
      <rPr>
        <b/>
        <sz val="10"/>
        <rFont val="Arial"/>
        <family val="2"/>
      </rPr>
      <t xml:space="preserve">    (     """               )  </t>
    </r>
  </si>
  <si>
    <r>
      <t xml:space="preserve">Seta montata su ago, punta cil., curv.1/2, mm. 26, Usp. 2/0   </t>
    </r>
    <r>
      <rPr>
        <b/>
        <sz val="10"/>
        <rFont val="Arial"/>
        <family val="2"/>
      </rPr>
      <t xml:space="preserve">  (     """               )    </t>
    </r>
    <r>
      <rPr>
        <sz val="10"/>
        <rFont val="Arial"/>
        <family val="2"/>
      </rPr>
      <t xml:space="preserve">                                     </t>
    </r>
  </si>
  <si>
    <r>
      <t xml:space="preserve">Seta montata su ago, punta cil., curv.1/2, mm. 26, Usp. 0    </t>
    </r>
    <r>
      <rPr>
        <b/>
        <sz val="10"/>
        <rFont val="Arial"/>
        <family val="2"/>
      </rPr>
      <t xml:space="preserve">  (    """                )</t>
    </r>
  </si>
  <si>
    <r>
      <t xml:space="preserve">Seta montata su ago, punta cil., curv.1/2, mm. 26, Usp. 1   </t>
    </r>
    <r>
      <rPr>
        <b/>
        <sz val="10"/>
        <rFont val="Arial"/>
        <family val="2"/>
      </rPr>
      <t xml:space="preserve">  (    """                )</t>
    </r>
  </si>
  <si>
    <r>
      <t xml:space="preserve">Seta montata su ago, punta cil., curv.1/2, mm. 37, Usp. 0  </t>
    </r>
    <r>
      <rPr>
        <b/>
        <sz val="10"/>
        <rFont val="Arial"/>
        <family val="2"/>
      </rPr>
      <t xml:space="preserve"> (    """                )      </t>
    </r>
    <r>
      <rPr>
        <sz val="10"/>
        <rFont val="Arial"/>
        <family val="2"/>
      </rPr>
      <t xml:space="preserve">                                            </t>
    </r>
  </si>
  <si>
    <r>
      <t xml:space="preserve">Seta nera non capillare montata su ago, punta tagl., curv. 3/8  mm. 12  Usp 6/0 </t>
    </r>
    <r>
      <rPr>
        <b/>
        <sz val="10"/>
        <rFont val="Arial"/>
        <family val="2"/>
      </rPr>
      <t xml:space="preserve"> (   """                 )</t>
    </r>
  </si>
  <si>
    <r>
      <t xml:space="preserve">Seta nera non capillare montata su ago, punta tagl., curv. 3/8, mm. 16, Usp.5/0   </t>
    </r>
    <r>
      <rPr>
        <b/>
        <sz val="10"/>
        <rFont val="Arial"/>
        <family val="2"/>
      </rPr>
      <t xml:space="preserve"> (   """                 )        </t>
    </r>
    <r>
      <rPr>
        <sz val="10"/>
        <rFont val="Arial"/>
        <family val="2"/>
      </rPr>
      <t xml:space="preserve">                                                   </t>
    </r>
  </si>
  <si>
    <r>
      <t xml:space="preserve">Seta nera non capillare montata su ago, punta tagl., curv. 3/8, mm. 16, Usp.4/0   </t>
    </r>
    <r>
      <rPr>
        <b/>
        <sz val="10"/>
        <rFont val="Arial"/>
        <family val="2"/>
      </rPr>
      <t xml:space="preserve">  (   """                 )  </t>
    </r>
    <r>
      <rPr>
        <sz val="10"/>
        <rFont val="Arial"/>
        <family val="2"/>
      </rPr>
      <t xml:space="preserve">                                                          </t>
    </r>
  </si>
  <si>
    <r>
      <t xml:space="preserve">Seta nera non capillare montata su ago, punta tagl., curv. 3/8, mm. 16, Usp.3/0   </t>
    </r>
    <r>
      <rPr>
        <b/>
        <sz val="10"/>
        <rFont val="Arial"/>
        <family val="2"/>
      </rPr>
      <t xml:space="preserve"> (   """                 )   </t>
    </r>
    <r>
      <rPr>
        <sz val="10"/>
        <rFont val="Arial"/>
        <family val="2"/>
      </rPr>
      <t xml:space="preserve">                                                         </t>
    </r>
  </si>
  <si>
    <r>
      <t xml:space="preserve">Seta nera non capillare montata su ago, punta tagl., curv. 3/8, mm. 19, Usp.4/0  </t>
    </r>
    <r>
      <rPr>
        <b/>
        <sz val="10"/>
        <rFont val="Arial"/>
        <family val="2"/>
      </rPr>
      <t xml:space="preserve">  (   """                 )   </t>
    </r>
    <r>
      <rPr>
        <sz val="10"/>
        <rFont val="Arial"/>
        <family val="2"/>
      </rPr>
      <t xml:space="preserve">                                                         </t>
    </r>
  </si>
  <si>
    <r>
      <t xml:space="preserve">Seta nera non capillare montata su ago, punta tagl., curv. 3/8, mm. 19, Usp.3/0   </t>
    </r>
    <r>
      <rPr>
        <b/>
        <sz val="10"/>
        <rFont val="Arial"/>
        <family val="2"/>
      </rPr>
      <t xml:space="preserve"> (   """                 )  </t>
    </r>
    <r>
      <rPr>
        <sz val="10"/>
        <rFont val="Arial"/>
        <family val="2"/>
      </rPr>
      <t xml:space="preserve">                                                          </t>
    </r>
  </si>
  <si>
    <r>
      <t xml:space="preserve">Seta nera non capillare montata su ago, punta tagl., curv. 3/8, mm. 24, Usp.2/0  </t>
    </r>
    <r>
      <rPr>
        <b/>
        <sz val="10"/>
        <rFont val="Arial"/>
        <family val="2"/>
      </rPr>
      <t xml:space="preserve">(   """                 )     </t>
    </r>
    <r>
      <rPr>
        <sz val="10"/>
        <rFont val="Arial"/>
        <family val="2"/>
      </rPr>
      <t xml:space="preserve">                                                        </t>
    </r>
  </si>
  <si>
    <r>
      <t xml:space="preserve">Seta nera non capillare montata su ago, punta tagl., curv. 3/8, mm. 30, Usp.2/0  </t>
    </r>
    <r>
      <rPr>
        <b/>
        <sz val="10"/>
        <rFont val="Arial"/>
        <family val="2"/>
      </rPr>
      <t xml:space="preserve"> (   """                 )   </t>
    </r>
    <r>
      <rPr>
        <sz val="10"/>
        <rFont val="Arial"/>
        <family val="2"/>
      </rPr>
      <t xml:space="preserve">                                                        </t>
    </r>
  </si>
  <si>
    <r>
      <t xml:space="preserve">Seta nera non capillare montata su ago, punta tagl., curv. 3/8, mm. 30, Usp.0  </t>
    </r>
    <r>
      <rPr>
        <b/>
        <sz val="10"/>
        <rFont val="Arial"/>
        <family val="2"/>
      </rPr>
      <t xml:space="preserve">(   """                 )             </t>
    </r>
    <r>
      <rPr>
        <sz val="10"/>
        <rFont val="Arial"/>
        <family val="2"/>
      </rPr>
      <t xml:space="preserve">                                               </t>
    </r>
  </si>
  <si>
    <r>
      <t xml:space="preserve">Seta nera non capillare montata su ago, punta tagl., curv. 3/8, mm. 30, Usp.1  </t>
    </r>
    <r>
      <rPr>
        <b/>
        <sz val="10"/>
        <rFont val="Arial"/>
        <family val="2"/>
      </rPr>
      <t xml:space="preserve"> (   """                 )  </t>
    </r>
    <r>
      <rPr>
        <sz val="10"/>
        <rFont val="Arial"/>
        <family val="2"/>
      </rPr>
      <t xml:space="preserve">                                                         </t>
    </r>
  </si>
  <si>
    <r>
      <t xml:space="preserve">Seta nera non capillare montata su ago, punta tagl., curv. 3/8, mm. 38, Usp.0  </t>
    </r>
    <r>
      <rPr>
        <b/>
        <sz val="10"/>
        <rFont val="Arial"/>
        <family val="2"/>
      </rPr>
      <t xml:space="preserve">  (   """                 )  </t>
    </r>
    <r>
      <rPr>
        <sz val="10"/>
        <rFont val="Arial"/>
        <family val="2"/>
      </rPr>
      <t xml:space="preserve">                                                         </t>
    </r>
  </si>
  <si>
    <r>
      <t xml:space="preserve">Seta nera non capillare montata su ago, punta tagl., curv. 3/8, mm. 38, Usp.1  </t>
    </r>
    <r>
      <rPr>
        <b/>
        <sz val="10"/>
        <rFont val="Arial"/>
        <family val="2"/>
      </rPr>
      <t xml:space="preserve"> (   """                 )  </t>
    </r>
    <r>
      <rPr>
        <sz val="10"/>
        <rFont val="Arial"/>
        <family val="2"/>
      </rPr>
      <t xml:space="preserve">                                                         </t>
    </r>
  </si>
  <si>
    <r>
      <t xml:space="preserve">Seta nera non capillare montata su ago, punta tagl., curv. 3/8, mm. 38, Usp.2  </t>
    </r>
    <r>
      <rPr>
        <b/>
        <sz val="10"/>
        <rFont val="Arial"/>
        <family val="2"/>
      </rPr>
      <t xml:space="preserve"> (   """                 )     </t>
    </r>
    <r>
      <rPr>
        <sz val="10"/>
        <rFont val="Arial"/>
        <family val="2"/>
      </rPr>
      <t xml:space="preserve">                                                       </t>
    </r>
  </si>
  <si>
    <r>
      <t xml:space="preserve">Seta nera non capillare libera , Usp. 3/0  </t>
    </r>
    <r>
      <rPr>
        <b/>
        <sz val="10"/>
        <rFont val="Arial"/>
        <family val="2"/>
      </rPr>
      <t xml:space="preserve"> ( H010202020302)  </t>
    </r>
    <r>
      <rPr>
        <sz val="10"/>
        <rFont val="Arial"/>
        <family val="2"/>
      </rPr>
      <t xml:space="preserve">                                    </t>
    </r>
  </si>
  <si>
    <r>
      <t xml:space="preserve">Seta nera non capillare libera , Usp. 2/0  </t>
    </r>
    <r>
      <rPr>
        <b/>
        <sz val="10"/>
        <rFont val="Arial"/>
        <family val="2"/>
      </rPr>
      <t xml:space="preserve"> (   """                  )  </t>
    </r>
    <r>
      <rPr>
        <sz val="10"/>
        <rFont val="Arial"/>
        <family val="2"/>
      </rPr>
      <t xml:space="preserve">                                      </t>
    </r>
  </si>
  <si>
    <r>
      <t xml:space="preserve">Seta nera non capillare libera , Usp. 0  </t>
    </r>
    <r>
      <rPr>
        <b/>
        <sz val="10"/>
        <rFont val="Arial"/>
        <family val="2"/>
      </rPr>
      <t xml:space="preserve">(   """                  )  </t>
    </r>
    <r>
      <rPr>
        <sz val="10"/>
        <rFont val="Arial"/>
        <family val="2"/>
      </rPr>
      <t xml:space="preserve">                                     </t>
    </r>
  </si>
  <si>
    <r>
      <t xml:space="preserve">Seta nera non capillare libera , Usp. 1 </t>
    </r>
    <r>
      <rPr>
        <b/>
        <sz val="10"/>
        <rFont val="Arial"/>
        <family val="2"/>
      </rPr>
      <t xml:space="preserve"> (   """                  )        </t>
    </r>
    <r>
      <rPr>
        <sz val="10"/>
        <rFont val="Arial"/>
        <family val="2"/>
      </rPr>
      <t xml:space="preserve">                               </t>
    </r>
  </si>
  <si>
    <r>
      <t xml:space="preserve">Seta nera non capillare montata su ago doppio spatolato curv. 3/8, mm.12 USP 6/0  </t>
    </r>
    <r>
      <rPr>
        <b/>
        <sz val="10"/>
        <rFont val="Arial"/>
        <family val="2"/>
      </rPr>
      <t xml:space="preserve"> ( H010202020301)  </t>
    </r>
    <r>
      <rPr>
        <sz val="10"/>
        <rFont val="Arial"/>
        <family val="2"/>
      </rPr>
      <t xml:space="preserve">                                                                   </t>
    </r>
  </si>
  <si>
    <r>
      <t xml:space="preserve">Seta vergine blu, ago doppio, punta a spatola, curv. 3/8, mm. 6 , Usp. 8/0  </t>
    </r>
    <r>
      <rPr>
        <b/>
        <sz val="10"/>
        <rFont val="Arial"/>
        <family val="2"/>
      </rPr>
      <t xml:space="preserve"> ( H0102020203-  )    </t>
    </r>
    <r>
      <rPr>
        <sz val="10"/>
        <rFont val="Arial"/>
        <family val="2"/>
      </rPr>
      <t xml:space="preserve">                                                   </t>
    </r>
  </si>
  <si>
    <r>
      <t xml:space="preserve">Seta nera non capillare montata su ago doppio, punta tagl,curv. 3/8, mm.7,5-Usp 7/0 </t>
    </r>
    <r>
      <rPr>
        <b/>
        <sz val="10"/>
        <rFont val="Arial"/>
        <family val="2"/>
      </rPr>
      <t>( H010202020301)</t>
    </r>
  </si>
  <si>
    <r>
      <t xml:space="preserve">Sutura sintetica assorbibile in acido glicolico e lattico intr.e riv., ago punta cil,curv.1/2,mm.26 usp 2/0  </t>
    </r>
    <r>
      <rPr>
        <b/>
        <sz val="10"/>
        <rFont val="Arial"/>
        <family val="2"/>
      </rPr>
      <t xml:space="preserve"> ( H0101010202-)</t>
    </r>
  </si>
  <si>
    <r>
      <t xml:space="preserve">Sutura sint.assorbibile in acido glicolico e lattico intr.e riv., ago punta cil, curv. 1/2,  mm. 26,  usp 3/0 </t>
    </r>
    <r>
      <rPr>
        <b/>
        <sz val="10"/>
        <rFont val="Arial"/>
        <family val="2"/>
      </rPr>
      <t xml:space="preserve"> ( H0101010202-)</t>
    </r>
  </si>
  <si>
    <t>Sutura sint.non assorbibile monofilamento in nylon ,ago doppio, punta spatola., curv. 3/8, mm. 6, usp. 10/0   (    """           )</t>
  </si>
  <si>
    <t>Sutura sintetica non assorbibile in poliestere intracciata,ago doppio,punta spatola, curv. 1/4, mm.8, usp. 5/0   ( H0102010102-)</t>
  </si>
  <si>
    <t xml:space="preserve">Sutura sint.non assorbibile monofilamento in nylon , ago doppio, punta cil., curv. retto, mm. 65, usp. 2/0  ( H01020101-)             </t>
  </si>
  <si>
    <t>Sutura sint.non assorbibile monofilamento in poliestere , punta tagl, curv. 3/8, mm. 12, usp. 6/0     ( H0102010102-)</t>
  </si>
  <si>
    <t>Sutura sint.non assorbibile monofilamento in poliestere , punta tagl, curv. 3/8, mm. 11, usp. 5/0     (   """"             )</t>
  </si>
  <si>
    <t>Sutura sint.non assorbibile monofilamento in poliestere , punta cil., curv. 1/2, mm. 36, usp. 1       (   """"             )</t>
  </si>
  <si>
    <t>Sutura sint.non assorbibile monofilamento in poliestere , punta cil., curv. 1/2, mm. 50, usp. 1    (   """"             )</t>
  </si>
  <si>
    <t xml:space="preserve">Sutura sint.non assorbibile in PTFE, ago doppio, punta cil., curv. 3/8, mm. 13, usp. 6/0   ( H0102010105-)               </t>
  </si>
  <si>
    <t>Sutura sint.non assorbibile in PTFE, ago doppio, punta cil., curv. 3/8, mm. 13, usp. 7/0  (   """"             )</t>
  </si>
  <si>
    <t xml:space="preserve">Sutura sint.non assorbibile in PTFE, ago doppio, punta cil., curv. 1/2, mm. 16, usp. 4/0    (   """"             )           </t>
  </si>
  <si>
    <t>Sutura sint.non assorbibile in PTFE, ago doppio, punta cil., curv. 3/8, mm. 21, usp. 3/0   (   """"             )</t>
  </si>
  <si>
    <t>Sutura sint.non assorbibile in PTFE, ago doppio, punta cil., curv. 1/2, mm. 25, usp. 2/0   (   """"             )</t>
  </si>
  <si>
    <r>
      <t xml:space="preserve">Sutura sint.assorbibile in acido glicolico e lattico intr.e riv., ago punta cil, curv. 1/2, mm. 26, usp  4/0   </t>
    </r>
    <r>
      <rPr>
        <b/>
        <sz val="10"/>
        <rFont val="Arial"/>
        <family val="2"/>
      </rPr>
      <t>( H0101010202-)</t>
    </r>
  </si>
  <si>
    <r>
      <t xml:space="preserve">Sutura sint.assorbibile in acido glicolico e lattico intr.e riv.,ago punta cil, curv. 1/2, mm. 26, usp  0  </t>
    </r>
    <r>
      <rPr>
        <b/>
        <sz val="10"/>
        <rFont val="Arial"/>
        <family val="2"/>
      </rPr>
      <t>( H0101010202-)</t>
    </r>
  </si>
  <si>
    <r>
      <t xml:space="preserve">Sutura sint.assorbibile in acido glicolico e lattico intr.e riv.,ago punta cil, curv. 1/2, mm. 26, usp  1  </t>
    </r>
    <r>
      <rPr>
        <b/>
        <sz val="10"/>
        <rFont val="Arial"/>
        <family val="2"/>
      </rPr>
      <t>( H0101010202-)</t>
    </r>
  </si>
  <si>
    <r>
      <t xml:space="preserve">Sutura sint.assorbibile in acido glicolico e lattico intr.e riv.,ago rinf.,punta cil,curv.1/2,mm.36, Usp. 0 </t>
    </r>
    <r>
      <rPr>
        <b/>
        <sz val="10"/>
        <rFont val="Arial"/>
        <family val="2"/>
      </rPr>
      <t xml:space="preserve"> ( H0101010202-)</t>
    </r>
  </si>
  <si>
    <r>
      <t xml:space="preserve">Sutura sint.assorbibile in acido glicolico e lattico intr.riv.,ago rinf.,punta cil.,curv.1/2, mm. 36, Usp. 1 </t>
    </r>
    <r>
      <rPr>
        <b/>
        <sz val="10"/>
        <rFont val="Arial"/>
        <family val="2"/>
      </rPr>
      <t xml:space="preserve">( H0101010202-) </t>
    </r>
  </si>
  <si>
    <r>
      <t xml:space="preserve">Sutura sint.assorbibile in acido glicolico e lattico intr.riv.,ago rinf.,punta cil.,curv.1/2, mm.40, Usp. 2 </t>
    </r>
    <r>
      <rPr>
        <b/>
        <sz val="10"/>
        <rFont val="Arial"/>
        <family val="2"/>
      </rPr>
      <t>( H0101010202-)</t>
    </r>
  </si>
  <si>
    <r>
      <t xml:space="preserve">Sutura sint.assorbibile in acido glicolico e lattico intr.e riv.,ago rinf.,punta cil.,curv.1/2,mm. 48, Usp. 1 </t>
    </r>
    <r>
      <rPr>
        <b/>
        <sz val="10"/>
        <rFont val="Arial"/>
        <family val="2"/>
      </rPr>
      <t>( H0101010202-)</t>
    </r>
  </si>
  <si>
    <r>
      <t xml:space="preserve">Sutura sint.assorbibile in acido glicolico e lattico intr.e riv.,ago rinf.,punta cil.,curv.1/2, mm.48, Usp. 2 </t>
    </r>
    <r>
      <rPr>
        <b/>
        <sz val="10"/>
        <rFont val="Arial"/>
        <family val="2"/>
      </rPr>
      <t xml:space="preserve"> ( H0101010202-)</t>
    </r>
  </si>
  <si>
    <r>
      <t xml:space="preserve">Sutura sintetica assorbibile in acido glicolico e lattico intrecciata e rivestita, punta endoloop, Usp 0 </t>
    </r>
    <r>
      <rPr>
        <b/>
        <sz val="10"/>
        <rFont val="Arial"/>
        <family val="2"/>
      </rPr>
      <t>( H0101010202-)</t>
    </r>
  </si>
  <si>
    <r>
      <t xml:space="preserve">Sutura sintetica assorbibile in acido glicolico e lattico intrecciata e rivestita, punta tagl., curv. 3/8, mm. 16, usp. 4/0  </t>
    </r>
    <r>
      <rPr>
        <b/>
        <sz val="10"/>
        <rFont val="Arial"/>
        <family val="2"/>
      </rPr>
      <t>( H0101010202-)</t>
    </r>
  </si>
  <si>
    <r>
      <t xml:space="preserve">Sutura sintetica assorbibile in acido glicolico e lattico intrecciata e rivestita, punta tagl., curv. 1/2, mm. 37, usp. 1 </t>
    </r>
    <r>
      <rPr>
        <b/>
        <sz val="10"/>
        <rFont val="Arial"/>
        <family val="2"/>
      </rPr>
      <t xml:space="preserve"> ( H0101010202-)</t>
    </r>
  </si>
  <si>
    <r>
      <t xml:space="preserve">Sutura sintetica assorbibile in acido glicolico e lattico intrecciata e rivestita, punta tagl., curv. 1/2, mm. 37, usp. 0  </t>
    </r>
    <r>
      <rPr>
        <b/>
        <sz val="10"/>
        <rFont val="Arial"/>
        <family val="2"/>
      </rPr>
      <t>( H0101010202-)</t>
    </r>
  </si>
  <si>
    <r>
      <t>Sutura sintetica assorbibile in acido glicolico e lattico intrecciata e rivestita, ago doppio,punta spatola, curv. 1/4, mm. 8, usp. 5/0</t>
    </r>
    <r>
      <rPr>
        <b/>
        <sz val="10"/>
        <rFont val="Arial"/>
        <family val="2"/>
      </rPr>
      <t xml:space="preserve">  ( """ )  </t>
    </r>
    <r>
      <rPr>
        <sz val="10"/>
        <rFont val="Arial"/>
        <family val="2"/>
      </rPr>
      <t xml:space="preserve">       </t>
    </r>
  </si>
  <si>
    <r>
      <t xml:space="preserve">Sutura sintetica assorbibile in acido glicolico e lattico intrecciata e rivestita, ago doppio,punta spatola, curv. 1/4, mm. 7, usp. 6/0 </t>
    </r>
    <r>
      <rPr>
        <b/>
        <sz val="10"/>
        <rFont val="Arial"/>
        <family val="2"/>
      </rPr>
      <t xml:space="preserve"> ( """ )  </t>
    </r>
    <r>
      <rPr>
        <sz val="10"/>
        <rFont val="Arial"/>
        <family val="2"/>
      </rPr>
      <t xml:space="preserve">       </t>
    </r>
  </si>
  <si>
    <r>
      <t>Sutura sintetica assorbibile in acido glicolico e lattico intrecciata e rivestita, ago doppio,punta spatola, curv. 3/8, mm. 6,5, usp. 8/0</t>
    </r>
    <r>
      <rPr>
        <b/>
        <sz val="10"/>
        <rFont val="Arial"/>
        <family val="2"/>
      </rPr>
      <t xml:space="preserve"> ( """)</t>
    </r>
  </si>
  <si>
    <r>
      <t>Sutura sintetica assorbibile in acido glicolico e lattico intrecciata e rivestita, ago doppio,punta spatola, curv. 3/8, mm. 6,5, usp. 7/0</t>
    </r>
    <r>
      <rPr>
        <b/>
        <sz val="10"/>
        <rFont val="Arial"/>
        <family val="2"/>
      </rPr>
      <t xml:space="preserve"> (""")  </t>
    </r>
    <r>
      <rPr>
        <sz val="10"/>
        <rFont val="Arial"/>
        <family val="2"/>
      </rPr>
      <t xml:space="preserve">        </t>
    </r>
  </si>
  <si>
    <r>
      <t xml:space="preserve">Sutura sintetica assorbibile in acido glicolico e lattico intrecciata e rivestita- bobina- usp 2/0  </t>
    </r>
    <r>
      <rPr>
        <b/>
        <sz val="10"/>
        <rFont val="Arial"/>
        <family val="2"/>
      </rPr>
      <t xml:space="preserve"> ( H0101010202-) </t>
    </r>
    <r>
      <rPr>
        <sz val="10"/>
        <rFont val="Arial"/>
        <family val="2"/>
      </rPr>
      <t xml:space="preserve">                                      </t>
    </r>
  </si>
  <si>
    <r>
      <t xml:space="preserve">Sutura sintetica assorbibile in acido glicolico e lattico intrecciata e rivestita- bobina- usp 3/0 </t>
    </r>
    <r>
      <rPr>
        <b/>
        <sz val="10"/>
        <rFont val="Arial"/>
        <family val="2"/>
      </rPr>
      <t xml:space="preserve">( H0101010202-)  </t>
    </r>
    <r>
      <rPr>
        <sz val="10"/>
        <rFont val="Arial"/>
        <family val="2"/>
      </rPr>
      <t xml:space="preserve">                              </t>
    </r>
  </si>
  <si>
    <r>
      <t xml:space="preserve">Sutura sintetica assorbibile in acido glicolico e lattico intrecciata e rivestita- bobina- usp 1  </t>
    </r>
    <r>
      <rPr>
        <b/>
        <sz val="10"/>
        <rFont val="Arial"/>
        <family val="2"/>
      </rPr>
      <t xml:space="preserve"> ( H0101010202-) </t>
    </r>
    <r>
      <rPr>
        <sz val="10"/>
        <rFont val="Arial"/>
        <family val="2"/>
      </rPr>
      <t xml:space="preserve">                           </t>
    </r>
  </si>
  <si>
    <r>
      <t xml:space="preserve">Sutura sintetica assorbibile in acido glicolico e lattico intrecciata e rivestita- bobina- usp 0   </t>
    </r>
    <r>
      <rPr>
        <b/>
        <sz val="10"/>
        <rFont val="Arial"/>
        <family val="2"/>
      </rPr>
      <t xml:space="preserve">( H0101010202-)  </t>
    </r>
    <r>
      <rPr>
        <sz val="10"/>
        <rFont val="Arial"/>
        <family val="2"/>
      </rPr>
      <t xml:space="preserve">                             </t>
    </r>
  </si>
  <si>
    <r>
      <t xml:space="preserve">Sutura sintetica assorbibile in acido glicolico e lattico intrecciata e rivestita- bobina- usp 2  </t>
    </r>
    <r>
      <rPr>
        <b/>
        <sz val="10"/>
        <rFont val="Arial"/>
        <family val="2"/>
      </rPr>
      <t xml:space="preserve">( H0101010202-)  </t>
    </r>
    <r>
      <rPr>
        <sz val="10"/>
        <rFont val="Arial"/>
        <family val="2"/>
      </rPr>
      <t xml:space="preserve">                              </t>
    </r>
  </si>
  <si>
    <r>
      <t xml:space="preserve">Sutura sintetica assorbibile in acido poliglicolico intrecciata e rivestita, punta tagl., curv. 3/8, mm. 24, usp. 3/0 </t>
    </r>
    <r>
      <rPr>
        <b/>
        <sz val="10"/>
        <rFont val="Arial"/>
        <family val="2"/>
      </rPr>
      <t>(  """          )</t>
    </r>
  </si>
  <si>
    <r>
      <t xml:space="preserve">Sutura sintetica assorbibile in acido poliglicolico intrecciata e rivestita, punta tagl., curv. 3/8, mm. 24, usp. 2/0  </t>
    </r>
    <r>
      <rPr>
        <b/>
        <sz val="10"/>
        <rFont val="Arial"/>
        <family val="2"/>
      </rPr>
      <t>(  """          )</t>
    </r>
  </si>
  <si>
    <r>
      <t xml:space="preserve">Sutura sintetica intrecciata rivestita antibatterica ago 1/2 cerchio cil.27 mm rif. Calibro  0  lung.70 </t>
    </r>
    <r>
      <rPr>
        <b/>
        <sz val="10"/>
        <rFont val="Arial"/>
        <family val="2"/>
      </rPr>
      <t xml:space="preserve"> ( H010101-)</t>
    </r>
  </si>
  <si>
    <r>
      <t xml:space="preserve">Sutura sintetica intrecciata rivestita antibatterica ago 1/2 cerchio cil.27 mm rif. Calibro  1  lung.70 </t>
    </r>
    <r>
      <rPr>
        <b/>
        <sz val="10"/>
        <rFont val="Arial"/>
        <family val="2"/>
      </rPr>
      <t>(   """        )</t>
    </r>
  </si>
  <si>
    <r>
      <t xml:space="preserve">Sutura sintetica intrecciata rivestita antibatterica ago 1/2 cerchio cil.36 mm  Calibro  2/0  lung.70  </t>
    </r>
    <r>
      <rPr>
        <b/>
        <sz val="10"/>
        <rFont val="Arial"/>
        <family val="2"/>
      </rPr>
      <t>(   """        )</t>
    </r>
  </si>
  <si>
    <r>
      <t xml:space="preserve">Sutura sintetica intrecciata rivestita antibatterica ago 1/2 cerchio cil.36 mm  Calibro  3/0  lung.70 </t>
    </r>
    <r>
      <rPr>
        <b/>
        <sz val="10"/>
        <rFont val="Arial"/>
        <family val="2"/>
      </rPr>
      <t>(   """        )</t>
    </r>
  </si>
  <si>
    <r>
      <t xml:space="preserve">Sutura sintetica intrecciata rivestita antibatterica ago 1/2 cerchio cil.40 mm  Calibro  0  lung.90  </t>
    </r>
    <r>
      <rPr>
        <b/>
        <sz val="10"/>
        <rFont val="Arial"/>
        <family val="2"/>
      </rPr>
      <t>(   """        )</t>
    </r>
  </si>
  <si>
    <r>
      <t>Sutura sintetica intrecciata rivestita antibatterica ago 1/2 cerchio cil.40 mm  Calibro  1  lung.90</t>
    </r>
    <r>
      <rPr>
        <b/>
        <sz val="10"/>
        <rFont val="Arial"/>
        <family val="2"/>
      </rPr>
      <t xml:space="preserve"> (   """        )</t>
    </r>
  </si>
  <si>
    <r>
      <t xml:space="preserve">Sutura sintetica intrecciata rivestita antibatterica ago 1/2 cerchio cil.40 mm  Calibro  2  lung.90 </t>
    </r>
    <r>
      <rPr>
        <b/>
        <sz val="10"/>
        <rFont val="Arial"/>
        <family val="2"/>
      </rPr>
      <t>(   """        )</t>
    </r>
  </si>
  <si>
    <r>
      <t xml:space="preserve">Sutura sintetica intrecciata rivestita antibatterica ago 1/2 cerchio cil.48 mm  Calibro  1  lung.90 </t>
    </r>
    <r>
      <rPr>
        <b/>
        <sz val="10"/>
        <rFont val="Arial"/>
        <family val="2"/>
      </rPr>
      <t>(   """        )</t>
    </r>
  </si>
  <si>
    <r>
      <t xml:space="preserve">Sutura sintetica intrecciata rivestita antibatterica ago 1/2 cerchio cil.48 mm  Calibro  2  lung.90 </t>
    </r>
    <r>
      <rPr>
        <b/>
        <sz val="10"/>
        <rFont val="Arial"/>
        <family val="2"/>
      </rPr>
      <t>(   """        )</t>
    </r>
  </si>
  <si>
    <r>
      <t xml:space="preserve">Sutura sint.non assorbilile in poliexafluoropropilene-vdf, ago nero, punta cil., curv. 1/2, mm. 18, usp. 5/0  </t>
    </r>
    <r>
      <rPr>
        <b/>
        <sz val="10"/>
        <rFont val="Arial"/>
        <family val="2"/>
      </rPr>
      <t>( H010201-)</t>
    </r>
  </si>
  <si>
    <r>
      <t xml:space="preserve">Sutura sint.non assorbilile in poliexafluoropropilene-vdf, ago nero, punta cil., curv. 1/2, mm. 18, usp. 4/0   </t>
    </r>
    <r>
      <rPr>
        <b/>
        <sz val="10"/>
        <rFont val="Arial"/>
        <family val="2"/>
      </rPr>
      <t xml:space="preserve">(   """        )  </t>
    </r>
    <r>
      <rPr>
        <sz val="10"/>
        <rFont val="Arial"/>
        <family val="2"/>
      </rPr>
      <t xml:space="preserve">         </t>
    </r>
  </si>
  <si>
    <r>
      <t xml:space="preserve">Sutura sint.non assorbilile in poliexafluoropropilene-vdf, ago nero, punta cil., curv. 1/2, mm. 26, usp. 3/0  </t>
    </r>
    <r>
      <rPr>
        <b/>
        <sz val="10"/>
        <rFont val="Arial"/>
        <family val="2"/>
      </rPr>
      <t xml:space="preserve">(   """         )  </t>
    </r>
    <r>
      <rPr>
        <sz val="10"/>
        <rFont val="Arial"/>
        <family val="2"/>
      </rPr>
      <t xml:space="preserve">          </t>
    </r>
  </si>
  <si>
    <r>
      <t xml:space="preserve">Sutura sint.non assorbilile in poliexafluoropropilene-vdf, ago nero, punta cil., curv. 1/2, mm. 26, usp. 2/0  </t>
    </r>
    <r>
      <rPr>
        <b/>
        <sz val="10"/>
        <rFont val="Arial"/>
        <family val="2"/>
      </rPr>
      <t xml:space="preserve">(   """         ) </t>
    </r>
    <r>
      <rPr>
        <sz val="10"/>
        <rFont val="Arial"/>
        <family val="2"/>
      </rPr>
      <t xml:space="preserve">          </t>
    </r>
  </si>
  <si>
    <r>
      <t xml:space="preserve">Sutura sint.non assorbilile in poliexafluoropropilene-vdf, ago nero, punta cil., curv. 1/2, mm. 36, usp. 0    </t>
    </r>
    <r>
      <rPr>
        <b/>
        <sz val="10"/>
        <rFont val="Arial"/>
        <family val="2"/>
      </rPr>
      <t xml:space="preserve"> (   """         )   </t>
    </r>
    <r>
      <rPr>
        <sz val="10"/>
        <rFont val="Arial"/>
        <family val="2"/>
      </rPr>
      <t xml:space="preserve">        </t>
    </r>
  </si>
  <si>
    <r>
      <t xml:space="preserve">Sutura sint.non assorbilile in poliexafluoropropilene-vdf, ago doppio, punta cil.,curv. 1/2, mm. 17, usp.5/0 </t>
    </r>
    <r>
      <rPr>
        <b/>
        <sz val="10"/>
        <rFont val="Arial"/>
        <family val="2"/>
      </rPr>
      <t>(   """          )</t>
    </r>
  </si>
  <si>
    <r>
      <t xml:space="preserve">Sutura sintetica non assorbibile in poliestere intrecciata ,ago doppio, punta smussa.,curv.1/2, mm.64, usp.5mm  </t>
    </r>
    <r>
      <rPr>
        <b/>
        <sz val="10"/>
        <rFont val="Arial"/>
        <family val="2"/>
      </rPr>
      <t>( H010201-  )</t>
    </r>
  </si>
  <si>
    <r>
      <t xml:space="preserve">Sutura sintetica non assorbibile in poliestere intrecciata ,ago doppio, punta tagliente.,curv.3/8, mm.76, usp.5  </t>
    </r>
    <r>
      <rPr>
        <b/>
        <sz val="10"/>
        <rFont val="Arial"/>
        <family val="2"/>
      </rPr>
      <t>( H010201-  )</t>
    </r>
  </si>
  <si>
    <r>
      <t xml:space="preserve">Sutura sint.non assorbibile monofilamento in nylon , punta tagl., curv. 3/8, mm. 12, usp. 6/0  </t>
    </r>
    <r>
      <rPr>
        <b/>
        <sz val="10"/>
        <rFont val="Arial"/>
        <family val="2"/>
      </rPr>
      <t>( H01020101-)</t>
    </r>
  </si>
  <si>
    <r>
      <t xml:space="preserve">Sutura sint.non assorbibile monofilamento in nylon , punta tagl., curv. 3/8, mm. 12, usp. 5/0 </t>
    </r>
    <r>
      <rPr>
        <b/>
        <sz val="10"/>
        <rFont val="Arial"/>
        <family val="2"/>
      </rPr>
      <t xml:space="preserve"> (    """           )</t>
    </r>
  </si>
  <si>
    <r>
      <t xml:space="preserve">Sutura sint.non assorbibile monofilamento in nylon , punta tagl., curv. 3/8, mm. 18, usp. 4/0   </t>
    </r>
    <r>
      <rPr>
        <b/>
        <sz val="10"/>
        <rFont val="Arial"/>
        <family val="2"/>
      </rPr>
      <t xml:space="preserve"> (    """           )</t>
    </r>
  </si>
  <si>
    <r>
      <t xml:space="preserve">Sutura sint.non assorbibile monofilamento in nylon , punta tagl., curv. 3/8, mm. 24, usp. 3/0  </t>
    </r>
    <r>
      <rPr>
        <b/>
        <sz val="10"/>
        <rFont val="Arial"/>
        <family val="2"/>
      </rPr>
      <t xml:space="preserve">  (    """           )</t>
    </r>
  </si>
  <si>
    <r>
      <t xml:space="preserve">Sutura sintetica assorbibile in acido glicolico e lattico intrecciata e rivestita, punta tagl., curv. 1/2, mm. 37, usp. 0             </t>
    </r>
    <r>
      <rPr>
        <b/>
        <sz val="10"/>
        <rFont val="Arial"/>
        <family val="2"/>
      </rPr>
      <t xml:space="preserve"> ( H0101010202-)</t>
    </r>
  </si>
  <si>
    <r>
      <t>Sutura sintetica assorbibile in acido glicolico e lattico intrecciata e rivestita, ago doppio,punta spatola, curv. 1/4, mm. 8, usp. 5/0</t>
    </r>
    <r>
      <rPr>
        <b/>
        <sz val="10"/>
        <rFont val="Arial"/>
        <family val="2"/>
      </rPr>
      <t xml:space="preserve">       ( """ )  </t>
    </r>
    <r>
      <rPr>
        <sz val="10"/>
        <rFont val="Arial"/>
        <family val="2"/>
      </rPr>
      <t xml:space="preserve">       </t>
    </r>
  </si>
  <si>
    <r>
      <t xml:space="preserve">Sutura sintetica assorbibile in acido glicolico e lattico intrecciata e rivestita, ago doppio,punta spatola, curv. 1/4, mm. 7, usp. 6/0      </t>
    </r>
    <r>
      <rPr>
        <b/>
        <sz val="10"/>
        <rFont val="Arial"/>
        <family val="2"/>
      </rPr>
      <t xml:space="preserve"> ( """ )  </t>
    </r>
    <r>
      <rPr>
        <sz val="10"/>
        <rFont val="Arial"/>
        <family val="2"/>
      </rPr>
      <t xml:space="preserve">       </t>
    </r>
  </si>
  <si>
    <r>
      <t>Sutura sintetica assorbibile in acido glicolico e lattico intrecciata e rivestita, ago doppio,punta spatola, curv. 3/8, mm. 6,5, usp. 8/0</t>
    </r>
    <r>
      <rPr>
        <b/>
        <sz val="10"/>
        <rFont val="Arial"/>
        <family val="2"/>
      </rPr>
      <t xml:space="preserve">     ( """)</t>
    </r>
  </si>
  <si>
    <r>
      <t>Sutura sintetica assorbibile in acido glicolico e lattico intrecciata e rivestita, ago doppio,punta spatola, curv. 3/8, mm. 6,5, usp. 7/0</t>
    </r>
    <r>
      <rPr>
        <b/>
        <sz val="10"/>
        <rFont val="Arial"/>
        <family val="2"/>
      </rPr>
      <t xml:space="preserve">     (""")  </t>
    </r>
    <r>
      <rPr>
        <sz val="10"/>
        <rFont val="Arial"/>
        <family val="2"/>
      </rPr>
      <t xml:space="preserve">        </t>
    </r>
  </si>
  <si>
    <r>
      <t xml:space="preserve">Sutura sintetica assorbibile in acido glicolico e lattico intrecciata e rivestita- bobina- usp 2/0                                          </t>
    </r>
    <r>
      <rPr>
        <b/>
        <sz val="10"/>
        <rFont val="Arial"/>
        <family val="2"/>
      </rPr>
      <t xml:space="preserve">  ( H0101010202-) </t>
    </r>
    <r>
      <rPr>
        <sz val="10"/>
        <rFont val="Arial"/>
        <family val="2"/>
      </rPr>
      <t xml:space="preserve">                                      </t>
    </r>
  </si>
  <si>
    <r>
      <t xml:space="preserve">Sutura sintetica assorbibile in acido glicolico e lattico intrecciata e rivestita- bobina- usp 3/0                                           </t>
    </r>
    <r>
      <rPr>
        <b/>
        <sz val="10"/>
        <rFont val="Arial"/>
        <family val="2"/>
      </rPr>
      <t xml:space="preserve"> ( H0101010202-)  </t>
    </r>
    <r>
      <rPr>
        <sz val="10"/>
        <rFont val="Arial"/>
        <family val="2"/>
      </rPr>
      <t xml:space="preserve">                              </t>
    </r>
  </si>
  <si>
    <r>
      <t xml:space="preserve">Sutura sintetica assorbibile in acido glicolico e lattico intrecciata e rivestita- bobina- usp 1                                              </t>
    </r>
    <r>
      <rPr>
        <b/>
        <sz val="10"/>
        <rFont val="Arial"/>
        <family val="2"/>
      </rPr>
      <t xml:space="preserve"> ( H0101010202-) </t>
    </r>
    <r>
      <rPr>
        <sz val="10"/>
        <rFont val="Arial"/>
        <family val="2"/>
      </rPr>
      <t xml:space="preserve">                           </t>
    </r>
  </si>
  <si>
    <r>
      <t xml:space="preserve">Sutura sintetica assorbibile in acido glicolico e lattico intrecciata e rivestita- bobina- usp 0                                              </t>
    </r>
    <r>
      <rPr>
        <b/>
        <sz val="10"/>
        <rFont val="Arial"/>
        <family val="2"/>
      </rPr>
      <t xml:space="preserve"> ( H0101010202-)  </t>
    </r>
    <r>
      <rPr>
        <sz val="10"/>
        <rFont val="Arial"/>
        <family val="2"/>
      </rPr>
      <t xml:space="preserve">                             </t>
    </r>
  </si>
  <si>
    <r>
      <t xml:space="preserve">Sutura sintetica assorbibile in acido glicolico e lattico intrecciata e rivestita- bobina- usp 2                                            </t>
    </r>
    <r>
      <rPr>
        <b/>
        <sz val="10"/>
        <rFont val="Arial"/>
        <family val="2"/>
      </rPr>
      <t xml:space="preserve">   ( H0101010202-)  </t>
    </r>
    <r>
      <rPr>
        <sz val="10"/>
        <rFont val="Arial"/>
        <family val="2"/>
      </rPr>
      <t xml:space="preserve">                              </t>
    </r>
  </si>
  <si>
    <r>
      <t>Sutura sintetica assorbibile monofilamento a lungo assorbimento   180 gg. Circa, ago punta cil., curv. 1/2,mm. 17, usp 5/0    (</t>
    </r>
    <r>
      <rPr>
        <b/>
        <sz val="10"/>
        <rFont val="Arial"/>
        <family val="2"/>
      </rPr>
      <t>H01010101-)</t>
    </r>
  </si>
  <si>
    <r>
      <t xml:space="preserve">Sutura sintetica assorbibile monofilamento a lungo assorbimento   180 gg. Circa, ago punta cil., curv. 1/2,mm. 20, usp 4/0   ( </t>
    </r>
    <r>
      <rPr>
        <b/>
        <sz val="10"/>
        <rFont val="Arial"/>
        <family val="2"/>
      </rPr>
      <t xml:space="preserve">  """           )</t>
    </r>
  </si>
  <si>
    <r>
      <t xml:space="preserve">Sutura sintetica assorbibile monofilamento a lungo assorbimento   180 gg. Circa, ago punta cil., curv.1/2, mm. 20  usp 3/0   </t>
    </r>
    <r>
      <rPr>
        <b/>
        <sz val="10"/>
        <rFont val="Arial"/>
        <family val="2"/>
      </rPr>
      <t>(   """           )</t>
    </r>
  </si>
  <si>
    <t>Totale annuo IVA compresa</t>
  </si>
  <si>
    <r>
      <t xml:space="preserve">Sutura sintetica assorbibile monofilamento a lungo assorbimento   180 gg. Circa, ago punta cil., curv.1/2, mm. 25  usp 2/0   </t>
    </r>
    <r>
      <rPr>
        <b/>
        <sz val="10"/>
        <rFont val="Arial"/>
        <family val="2"/>
      </rPr>
      <t>(   """           )</t>
    </r>
  </si>
  <si>
    <r>
      <t xml:space="preserve">Sutura sintetica assorbibile monofilamento a medio assorbimento   90 gg. Circa, punta cil., curv. 1/2, mm.18, usp.4/0       </t>
    </r>
    <r>
      <rPr>
        <b/>
        <sz val="10"/>
        <rFont val="Arial"/>
        <family val="2"/>
      </rPr>
      <t xml:space="preserve">   (   """           )</t>
    </r>
  </si>
  <si>
    <r>
      <t xml:space="preserve">Sutura sintetica assorbibile monofilamento a medio assorbimento   90 gg. Circa, punta cil., curv. 1/2, mm.22, usp.3/0   </t>
    </r>
    <r>
      <rPr>
        <b/>
        <sz val="10"/>
        <rFont val="Arial"/>
        <family val="2"/>
      </rPr>
      <t xml:space="preserve">       (   """           )</t>
    </r>
  </si>
  <si>
    <r>
      <t xml:space="preserve">Sutura sintetica assorbibile monofilamento a medio assorbimento   90 gg. Circa, punta cil., curv. 1/2, mm.26, usp.2/0    </t>
    </r>
    <r>
      <rPr>
        <b/>
        <sz val="10"/>
        <rFont val="Arial"/>
        <family val="2"/>
      </rPr>
      <t xml:space="preserve">      (   """           )</t>
    </r>
  </si>
  <si>
    <r>
      <t xml:space="preserve">Sutura sintetica assorbibile monofilamento a medio assorbimento   90 gg. Circa, punta cil., curv. 1/2, mm.40, usp. 0   </t>
    </r>
    <r>
      <rPr>
        <b/>
        <sz val="10"/>
        <rFont val="Arial"/>
        <family val="2"/>
      </rPr>
      <t xml:space="preserve">         (   """           )</t>
    </r>
  </si>
  <si>
    <r>
      <t xml:space="preserve">Sutura sintetica assorbibile in acido poliglicolico intrecciata  a rapido assorbimento, punta cil., curv. 1/2, mm. 36, usp. 2/0   </t>
    </r>
    <r>
      <rPr>
        <b/>
        <sz val="10"/>
        <rFont val="Arial"/>
        <family val="2"/>
      </rPr>
      <t>(H0101010201-)</t>
    </r>
  </si>
  <si>
    <r>
      <t xml:space="preserve">Sutura sintetica assorbibile in acido poliglicolico intrecciata  a rapido assorbimento, punta cil., curv. 1/2, mm. 40, usp. 0     </t>
    </r>
    <r>
      <rPr>
        <b/>
        <sz val="10"/>
        <rFont val="Arial"/>
        <family val="2"/>
      </rPr>
      <t xml:space="preserve"> (  """              )</t>
    </r>
  </si>
  <si>
    <r>
      <t xml:space="preserve">Sutura sintetica assorbibile in acido poliglicolico intrecciata  a rapido assorbimento, punta cil., curv. 1/2, mm. 40, usp. 1    </t>
    </r>
    <r>
      <rPr>
        <b/>
        <sz val="10"/>
        <rFont val="Arial"/>
        <family val="2"/>
      </rPr>
      <t xml:space="preserve">  (  """              )</t>
    </r>
  </si>
  <si>
    <r>
      <t xml:space="preserve">Sutura sintetica assorbibile in acido poliglicolico intrecciata  a rapido assorbimento, punta tagl., curv. 3/8, mm. 13, usp. 5/0   </t>
    </r>
    <r>
      <rPr>
        <b/>
        <sz val="10"/>
        <rFont val="Arial"/>
        <family val="2"/>
      </rPr>
      <t>(  """            )</t>
    </r>
  </si>
  <si>
    <r>
      <t xml:space="preserve">Sutura sintetica assorbibile in acido poliglicolico intrecciata  a rapido assorbimento, punta tagl., curv. 3/8, mm. 19, usp. 4/0   </t>
    </r>
    <r>
      <rPr>
        <b/>
        <sz val="10"/>
        <rFont val="Arial"/>
        <family val="2"/>
      </rPr>
      <t>(  """            )</t>
    </r>
  </si>
  <si>
    <r>
      <t xml:space="preserve">Sutura sintetica assorbibile in acido poliglicolico intrecciata  a rapido assorbimento, punta tagl., curv. 3/8, mm. 24, usp. 3/0   </t>
    </r>
    <r>
      <rPr>
        <b/>
        <sz val="10"/>
        <rFont val="Arial"/>
        <family val="2"/>
      </rPr>
      <t xml:space="preserve">(  """            )  </t>
    </r>
    <r>
      <rPr>
        <sz val="10"/>
        <rFont val="Arial"/>
        <family val="2"/>
      </rPr>
      <t xml:space="preserve">                  </t>
    </r>
  </si>
  <si>
    <r>
      <t xml:space="preserve">Sutura sintetica assorbibile in acido poliglicolico intrecciata  a rapido assorbimento, punta tagl., curv. 3/8, mm. 24, usp. 2/0   </t>
    </r>
    <r>
      <rPr>
        <b/>
        <sz val="10"/>
        <rFont val="Arial"/>
        <family val="2"/>
      </rPr>
      <t xml:space="preserve">(  """            )  </t>
    </r>
    <r>
      <rPr>
        <sz val="10"/>
        <rFont val="Arial"/>
        <family val="2"/>
      </rPr>
      <t xml:space="preserve">                  </t>
    </r>
  </si>
  <si>
    <r>
      <t xml:space="preserve">Sutura sintetica assorbibile in acido poliglicolico intrecciata e riv., punta cil., curv. 1/2, mm. 17, usp 5/0                             </t>
    </r>
    <r>
      <rPr>
        <b/>
        <sz val="10"/>
        <rFont val="Arial"/>
        <family val="2"/>
      </rPr>
      <t xml:space="preserve">    (  """           )</t>
    </r>
  </si>
  <si>
    <r>
      <t xml:space="preserve">Sutura sintetica assorbibile in acido poliglicolico intrecciata e riv.,punta cil., curv. 1/2, mm. 20, usp 4/0                        </t>
    </r>
    <r>
      <rPr>
        <b/>
        <sz val="10"/>
        <rFont val="Arial"/>
        <family val="2"/>
      </rPr>
      <t xml:space="preserve">          (  """           )</t>
    </r>
  </si>
  <si>
    <r>
      <t xml:space="preserve">Sutura sintetica assorbibile in acido poliglicolico intrecciata e riv.,punta cil., curv. 1/2, mm. 20, usp 2/0                                </t>
    </r>
    <r>
      <rPr>
        <b/>
        <sz val="10"/>
        <rFont val="Arial"/>
        <family val="2"/>
      </rPr>
      <t xml:space="preserve">  (  """           )</t>
    </r>
  </si>
  <si>
    <r>
      <t xml:space="preserve">Sutura sintetica assorbibile in acido poliglicolico intrecciata e riv.,punta cil., curv. 1/2, mm. 40, usp 0                                 </t>
    </r>
    <r>
      <rPr>
        <b/>
        <sz val="10"/>
        <rFont val="Arial"/>
        <family val="2"/>
      </rPr>
      <t xml:space="preserve">    (  """           ) </t>
    </r>
  </si>
  <si>
    <r>
      <t xml:space="preserve">Sutura sintetica assorbibile in acido poliglicolico intrecciata e riv.,punta cil., curv. 1/2, mm. 40, usp 1                                  </t>
    </r>
    <r>
      <rPr>
        <b/>
        <sz val="10"/>
        <rFont val="Arial"/>
        <family val="2"/>
      </rPr>
      <t xml:space="preserve">   (  """           ) </t>
    </r>
    <r>
      <rPr>
        <sz val="10"/>
        <rFont val="Arial"/>
        <family val="2"/>
      </rPr>
      <t xml:space="preserve"> </t>
    </r>
  </si>
  <si>
    <r>
      <t xml:space="preserve">Sutura sintetica assorbibile in acido poliglicolico intrecciata e riv.,punta cil., curv. 1/2, mm. 48, usp 2                                  </t>
    </r>
    <r>
      <rPr>
        <b/>
        <sz val="10"/>
        <rFont val="Arial"/>
        <family val="2"/>
      </rPr>
      <t xml:space="preserve">   (  """           ) </t>
    </r>
  </si>
  <si>
    <r>
      <t xml:space="preserve">Sutura sintetica assorbibile in acido poliglicolico intrecciata e riv.,punta cil., curv. 1/2, mm. 26, usp 2/0                                </t>
    </r>
    <r>
      <rPr>
        <b/>
        <sz val="10"/>
        <rFont val="Arial"/>
        <family val="2"/>
      </rPr>
      <t xml:space="preserve">  (  """           )   </t>
    </r>
  </si>
  <si>
    <r>
      <t xml:space="preserve">Sutura sintetica assorbibile in acido poliglicolico intrecciata e rivestita, punta tagl., curv. 3/8, mm. 24, usp. 3/0                      </t>
    </r>
    <r>
      <rPr>
        <b/>
        <sz val="10"/>
        <rFont val="Arial"/>
        <family val="2"/>
      </rPr>
      <t xml:space="preserve">  (  """          )</t>
    </r>
  </si>
  <si>
    <r>
      <t xml:space="preserve">Sutura sintetica assorbibile in acido poliglicolico intrecciata e rivestita, punta tagl., curv. 3/8, mm. 24, usp. 2/0               </t>
    </r>
    <r>
      <rPr>
        <b/>
        <sz val="10"/>
        <rFont val="Arial"/>
        <family val="2"/>
      </rPr>
      <t xml:space="preserve">         (  """          )</t>
    </r>
  </si>
  <si>
    <r>
      <t xml:space="preserve">Sutura sintetica intrecciata rivestita antibatterica ago 1/2 cerchio cil.27 mm rif. Calibro  0  lung.70                                          </t>
    </r>
    <r>
      <rPr>
        <b/>
        <sz val="10"/>
        <rFont val="Arial"/>
        <family val="2"/>
      </rPr>
      <t xml:space="preserve"> ( H010101-)</t>
    </r>
  </si>
  <si>
    <r>
      <t xml:space="preserve">Sutura sintetica intrecciata rivestita antibatterica ago 1/2 cerchio cil.27 mm rif. Calibro  1  lung.70                                        </t>
    </r>
    <r>
      <rPr>
        <b/>
        <sz val="10"/>
        <rFont val="Arial"/>
        <family val="2"/>
      </rPr>
      <t xml:space="preserve">  (   """        )</t>
    </r>
  </si>
  <si>
    <r>
      <t xml:space="preserve">Sutura sintetica intrecciata rivestita antibatterica ago 1/2 cerchio cil.36 mm  Calibro  2/0  lung.70                                         </t>
    </r>
    <r>
      <rPr>
        <b/>
        <sz val="10"/>
        <rFont val="Arial"/>
        <family val="2"/>
      </rPr>
      <t xml:space="preserve">  (   """        )</t>
    </r>
  </si>
  <si>
    <r>
      <t xml:space="preserve">Sutura sintetica intrecciata rivestita antibatterica ago 1/2 cerchio cil.36 mm  Calibro  3/0  lung.70                            </t>
    </r>
    <r>
      <rPr>
        <b/>
        <sz val="10"/>
        <rFont val="Arial"/>
        <family val="2"/>
      </rPr>
      <t xml:space="preserve">               (   """        )</t>
    </r>
  </si>
  <si>
    <r>
      <t xml:space="preserve">Sutura sintetica intrecciata rivestita antibatterica ago 1/2 cerchio cil.40 mm  Calibro  0  lung.90                                           </t>
    </r>
    <r>
      <rPr>
        <b/>
        <sz val="10"/>
        <rFont val="Arial"/>
        <family val="2"/>
      </rPr>
      <t xml:space="preserve">   (   """        )</t>
    </r>
  </si>
  <si>
    <r>
      <t xml:space="preserve">Sutura sintetica intrecciata rivestita antibatterica ago 1/2 cerchio cil.40 mm  Calibro  1  lung.90                                          </t>
    </r>
    <r>
      <rPr>
        <b/>
        <sz val="10"/>
        <rFont val="Arial"/>
        <family val="2"/>
      </rPr>
      <t xml:space="preserve">    (   """        )</t>
    </r>
  </si>
  <si>
    <r>
      <t xml:space="preserve">Sutura sintetica intrecciata rivestita antibatterica ago 1/2 cerchio cil.40 mm  Calibro  2  lung.90                                           </t>
    </r>
    <r>
      <rPr>
        <b/>
        <sz val="10"/>
        <rFont val="Arial"/>
        <family val="2"/>
      </rPr>
      <t xml:space="preserve">   (   """        )</t>
    </r>
  </si>
  <si>
    <r>
      <t xml:space="preserve">Sutura sintetica intrecciata rivestita antibatterica ago 1/2 cerchio cil.48 mm  Calibro  1  lung.90                                 </t>
    </r>
    <r>
      <rPr>
        <b/>
        <sz val="10"/>
        <rFont val="Arial"/>
        <family val="2"/>
      </rPr>
      <t xml:space="preserve">             (   """        )</t>
    </r>
  </si>
  <si>
    <r>
      <t xml:space="preserve">Sutura sintetica intrecciata rivestita antibatterica ago 1/2 cerchio cil.48 mm  Calibro  2  lung.90                                </t>
    </r>
    <r>
      <rPr>
        <b/>
        <sz val="10"/>
        <rFont val="Arial"/>
        <family val="2"/>
      </rPr>
      <t xml:space="preserve">              (   """        )</t>
    </r>
  </si>
  <si>
    <r>
      <t xml:space="preserve">Sutura sintetica intrecciata rivestita antibatterica ago 3/8 tagl.24 mm Calibro 2/0 lung.70                                                    </t>
    </r>
    <r>
      <rPr>
        <b/>
        <sz val="10"/>
        <rFont val="Arial"/>
        <family val="2"/>
      </rPr>
      <t xml:space="preserve">    (   """       )</t>
    </r>
  </si>
  <si>
    <r>
      <t xml:space="preserve">Sutura sintetica intrecciata rivestita antibatterica ago 3/8 tagl.24 mm Calibro 3/0 lung.70                                              </t>
    </r>
    <r>
      <rPr>
        <b/>
        <sz val="10"/>
        <rFont val="Arial"/>
        <family val="2"/>
      </rPr>
      <t xml:space="preserve">          (   """       )</t>
    </r>
  </si>
  <si>
    <r>
      <t xml:space="preserve">Sutura sintetica intrecciata rivestita antibatterica ago 3/8 tagl.24 mm Calibro 4/0 lung.70                                                      </t>
    </r>
    <r>
      <rPr>
        <b/>
        <sz val="10"/>
        <rFont val="Arial"/>
        <family val="2"/>
      </rPr>
      <t xml:space="preserve">  (   """       )</t>
    </r>
  </si>
  <si>
    <r>
      <t xml:space="preserve">Sutura sintetica intrecciata rivestita antibatterica ago 3/8 tagl.30 mm Calibro  0   lung.70                                                      </t>
    </r>
    <r>
      <rPr>
        <b/>
        <sz val="10"/>
        <rFont val="Arial"/>
        <family val="2"/>
      </rPr>
      <t xml:space="preserve">  (   """       )</t>
    </r>
  </si>
  <si>
    <r>
      <t xml:space="preserve">Sutura sintetica intrecciata rivestita antibatterica ago 3/8 tagl.16 mm Calibro  5/0 lung.70                                                   </t>
    </r>
    <r>
      <rPr>
        <b/>
        <sz val="10"/>
        <rFont val="Arial"/>
        <family val="2"/>
      </rPr>
      <t xml:space="preserve">    (   """       )</t>
    </r>
  </si>
  <si>
    <r>
      <t xml:space="preserve">Sutura sint.non assorbilile in poliexafluoropropilene-vdf, ago nero, punta cil., curv. 1/2, mm. 18, usp. 5/0                      </t>
    </r>
    <r>
      <rPr>
        <b/>
        <sz val="10"/>
        <rFont val="Arial"/>
        <family val="2"/>
      </rPr>
      <t xml:space="preserve">            ( H010201-)</t>
    </r>
  </si>
  <si>
    <r>
      <t xml:space="preserve">Sutura sint.non assorbilile in poliexafluoropropilene-vdf, ago nero, punta cil., curv. 1/2, mm. 18, usp. 4/0                           </t>
    </r>
    <r>
      <rPr>
        <b/>
        <sz val="10"/>
        <rFont val="Arial"/>
        <family val="2"/>
      </rPr>
      <t xml:space="preserve">      (   """        )  </t>
    </r>
    <r>
      <rPr>
        <sz val="10"/>
        <rFont val="Arial"/>
        <family val="2"/>
      </rPr>
      <t xml:space="preserve">         </t>
    </r>
  </si>
  <si>
    <r>
      <t xml:space="preserve">Sutura sint.non assorbilile in poliexafluoropropilene-vdf, ago nero, punta cil., curv. 1/2, mm. 26, usp. 3/0                     </t>
    </r>
    <r>
      <rPr>
        <b/>
        <sz val="10"/>
        <rFont val="Arial"/>
        <family val="2"/>
      </rPr>
      <t xml:space="preserve">           (   """         )  </t>
    </r>
    <r>
      <rPr>
        <sz val="10"/>
        <rFont val="Arial"/>
        <family val="2"/>
      </rPr>
      <t xml:space="preserve">          </t>
    </r>
  </si>
  <si>
    <r>
      <t xml:space="preserve">Sutura sint.non assorbilile in poliexafluoropropilene-vdf, ago nero, punta cil., curv. 1/2, mm. 26, usp. 2/0                          </t>
    </r>
    <r>
      <rPr>
        <b/>
        <sz val="10"/>
        <rFont val="Arial"/>
        <family val="2"/>
      </rPr>
      <t xml:space="preserve">      (   """         ) </t>
    </r>
    <r>
      <rPr>
        <sz val="10"/>
        <rFont val="Arial"/>
        <family val="2"/>
      </rPr>
      <t xml:space="preserve">          </t>
    </r>
  </si>
  <si>
    <r>
      <t xml:space="preserve">Sutura sint.non assorbilile in poliexafluoropropilene-vdf, ago nero, punta cil., curv. 1/2, mm. 36, usp. 0                                 </t>
    </r>
    <r>
      <rPr>
        <b/>
        <sz val="10"/>
        <rFont val="Arial"/>
        <family val="2"/>
      </rPr>
      <t xml:space="preserve">  (   """         )   </t>
    </r>
    <r>
      <rPr>
        <sz val="10"/>
        <rFont val="Arial"/>
        <family val="2"/>
      </rPr>
      <t xml:space="preserve">        </t>
    </r>
  </si>
  <si>
    <r>
      <t xml:space="preserve">Sutura sint.non assorbilile in poliexafluoropropilene-vdf, ago doppio, punta cil.,curv. 1/2, mm. 17, usp.5/0                     </t>
    </r>
    <r>
      <rPr>
        <b/>
        <sz val="10"/>
        <rFont val="Arial"/>
        <family val="2"/>
      </rPr>
      <t xml:space="preserve">         (   """          )</t>
    </r>
  </si>
  <si>
    <r>
      <t xml:space="preserve">Sutura sintetica non assorbibile in poliestere intrecciata ,ago doppio, punta smussa.,curv.1/2, mm.64, usp.5mm                </t>
    </r>
    <r>
      <rPr>
        <b/>
        <sz val="10"/>
        <rFont val="Arial"/>
        <family val="2"/>
      </rPr>
      <t xml:space="preserve">   ( H010201-  )</t>
    </r>
  </si>
  <si>
    <r>
      <t xml:space="preserve">Sutura sintetica non assorbibile in poliestere intrecciata ,ago doppio, punta tagliente.,curv.3/8, mm.76, usp.5                     </t>
    </r>
    <r>
      <rPr>
        <b/>
        <sz val="10"/>
        <rFont val="Arial"/>
        <family val="2"/>
      </rPr>
      <t xml:space="preserve">   ( H010201-  )</t>
    </r>
  </si>
  <si>
    <r>
      <t xml:space="preserve">Sutura sint.non assorbibile monofilamento in nylon , punta tagl., curv. 3/8, mm. 12, usp. 6/0                                           </t>
    </r>
    <r>
      <rPr>
        <b/>
        <sz val="10"/>
        <rFont val="Arial"/>
        <family val="2"/>
      </rPr>
      <t xml:space="preserve">    ( H01020101-)</t>
    </r>
  </si>
  <si>
    <r>
      <t xml:space="preserve">Sutura sint.non assorbibile monofilamento in nylon , punta tagl., curv. 3/8, mm. 12, usp. 5/0                                            </t>
    </r>
    <r>
      <rPr>
        <b/>
        <sz val="10"/>
        <rFont val="Arial"/>
        <family val="2"/>
      </rPr>
      <t xml:space="preserve">  (    """           )</t>
    </r>
  </si>
  <si>
    <r>
      <t xml:space="preserve">Sutura sint.non assorbibile monofilamento in nylon , punta tagl., curv. 3/8, mm. 18, usp. 4/0                                          </t>
    </r>
    <r>
      <rPr>
        <b/>
        <sz val="10"/>
        <rFont val="Arial"/>
        <family val="2"/>
      </rPr>
      <t xml:space="preserve">    (    """           )</t>
    </r>
  </si>
  <si>
    <r>
      <t xml:space="preserve">Sutura sint.non assorbibile monofilamento in nylon , punta tagl., curv. 3/8, mm. 24, usp. 3/0                                   </t>
    </r>
    <r>
      <rPr>
        <b/>
        <sz val="10"/>
        <rFont val="Arial"/>
        <family val="2"/>
      </rPr>
      <t xml:space="preserve">           (    """           )</t>
    </r>
  </si>
  <si>
    <r>
      <t xml:space="preserve">Sutura sint.non assorbibile monofilamento in nylon ,ago doppio, punta spatola., curv. 3/8, mm. 6, usp. 10/0                      </t>
    </r>
    <r>
      <rPr>
        <b/>
        <sz val="10"/>
        <rFont val="Arial"/>
        <family val="2"/>
      </rPr>
      <t xml:space="preserve">  (    """           )</t>
    </r>
  </si>
  <si>
    <r>
      <t xml:space="preserve">Sutura sintetica non assorbibile in poliestere intracciata,ago doppio,punta spatola, curv. 1/4, mm.8, usp. 5/0              </t>
    </r>
    <r>
      <rPr>
        <b/>
        <sz val="10"/>
        <rFont val="Arial"/>
        <family val="2"/>
      </rPr>
      <t xml:space="preserve">      ( H0102010102-)</t>
    </r>
  </si>
  <si>
    <r>
      <t xml:space="preserve">Sutura sint.non assorbibile monofilamento in nylon , ago doppio, punta cil., curv. retto, mm. 65, usp. 2/0                         </t>
    </r>
    <r>
      <rPr>
        <b/>
        <sz val="10"/>
        <rFont val="Arial"/>
        <family val="2"/>
      </rPr>
      <t xml:space="preserve">    ( H01020101-)             </t>
    </r>
  </si>
  <si>
    <r>
      <t xml:space="preserve">Sutura sint.non assorbibile monofilamento in poliestere , punta tagl, curv. 3/8, mm. 12, usp. 6/0                          </t>
    </r>
    <r>
      <rPr>
        <b/>
        <sz val="10"/>
        <rFont val="Arial"/>
        <family val="2"/>
      </rPr>
      <t xml:space="preserve">            ( H0102010102-)</t>
    </r>
  </si>
  <si>
    <r>
      <t xml:space="preserve">Sutura sint.non assorbibile monofilamento in poliestere , punta tagl, curv. 3/8, mm. 11, usp. 5/0                        </t>
    </r>
    <r>
      <rPr>
        <b/>
        <sz val="10"/>
        <rFont val="Arial"/>
        <family val="2"/>
      </rPr>
      <t xml:space="preserve">              (   """"             )</t>
    </r>
  </si>
  <si>
    <r>
      <t xml:space="preserve">Sutura sint.non assorbibile monofilamento in poliestere , punta cil., curv. 1/2, mm. 36, usp. 1                                      </t>
    </r>
    <r>
      <rPr>
        <b/>
        <sz val="10"/>
        <rFont val="Arial"/>
        <family val="2"/>
      </rPr>
      <t xml:space="preserve">   (   """"             )</t>
    </r>
  </si>
  <si>
    <r>
      <t xml:space="preserve">Sutura sint.non assorbibile monofilamento in poliestere , punta cil., curv. 1/2, mm. 50, usp. 1                              </t>
    </r>
    <r>
      <rPr>
        <b/>
        <sz val="10"/>
        <rFont val="Arial"/>
        <family val="2"/>
      </rPr>
      <t xml:space="preserve">           (   """"             )</t>
    </r>
  </si>
  <si>
    <r>
      <t xml:space="preserve">Sutura sintetica assorbibile in acido glicolico e lattico intrecciata  a rapido assorbimento, punta cil., curv. 1/2, mm. 40, usp. 1  </t>
    </r>
    <r>
      <rPr>
        <b/>
        <sz val="10"/>
        <rFont val="Arial"/>
        <family val="2"/>
      </rPr>
      <t xml:space="preserve"> (  """          )</t>
    </r>
  </si>
  <si>
    <r>
      <t xml:space="preserve">Sutura sintetica assorbibile in acido glicolico e lattico intrecciata  a rapido assorbimento, punta cil., curv. 1/2, mm. 36, usp. 1 </t>
    </r>
    <r>
      <rPr>
        <b/>
        <sz val="10"/>
        <rFont val="Arial"/>
        <family val="2"/>
      </rPr>
      <t xml:space="preserve">  (  """          ) </t>
    </r>
    <r>
      <rPr>
        <sz val="10"/>
        <rFont val="Arial"/>
        <family val="2"/>
      </rPr>
      <t xml:space="preserve">               </t>
    </r>
  </si>
  <si>
    <r>
      <t xml:space="preserve">Sutura sintetica assorbibile in acido glicolico e lattico intrecciata  a rapido assorbimento, punta cil., curv. 1/2, mm. 36, usp. 0 </t>
    </r>
    <r>
      <rPr>
        <b/>
        <sz val="10"/>
        <rFont val="Arial"/>
        <family val="2"/>
      </rPr>
      <t xml:space="preserve">  (  """          )</t>
    </r>
  </si>
  <si>
    <r>
      <t>Sutura sintetica assorbibile in acido glicolico e lattico intrecciata  a rapido assorbimento, punta cil., curv. 1/2, mm. 36, usp. 2/0</t>
    </r>
    <r>
      <rPr>
        <b/>
        <sz val="10"/>
        <rFont val="Arial"/>
        <family val="2"/>
      </rPr>
      <t xml:space="preserve"> (  """         ) </t>
    </r>
    <r>
      <rPr>
        <sz val="10"/>
        <rFont val="Arial"/>
        <family val="2"/>
      </rPr>
      <t xml:space="preserve">         </t>
    </r>
  </si>
  <si>
    <r>
      <t xml:space="preserve">Sutura sintetica assorbibile in acido glicolico e lattico intrecciata  a rapido assorbimento, punta cil., curv. 1/2, mm. 26, usp. 2/0 </t>
    </r>
    <r>
      <rPr>
        <b/>
        <sz val="10"/>
        <rFont val="Arial"/>
        <family val="2"/>
      </rPr>
      <t>(  """        )</t>
    </r>
  </si>
  <si>
    <r>
      <t>Sutura sintetica assorbibile in acido glicolico e lattico intrecciata  a rapido assorbimento, punta cil., curv. 1/2, mm. 26, usp. 3/0</t>
    </r>
    <r>
      <rPr>
        <b/>
        <sz val="10"/>
        <rFont val="Arial"/>
        <family val="2"/>
      </rPr>
      <t>(H010101020</t>
    </r>
  </si>
  <si>
    <r>
      <t xml:space="preserve">Sutura sint.non assorbibile in PTFE, ago doppio, punta cil., curv. 3/8, mm. 13, usp. 7/0                                            </t>
    </r>
    <r>
      <rPr>
        <b/>
        <sz val="10"/>
        <rFont val="Arial"/>
        <family val="2"/>
      </rPr>
      <t xml:space="preserve">     (   """"             )</t>
    </r>
  </si>
  <si>
    <r>
      <t xml:space="preserve">Sutura sint.non assorbibile in PTFE, ago doppio, punta cil., curv. 3/8, mm. 21, usp. 3/0                                           </t>
    </r>
    <r>
      <rPr>
        <b/>
        <sz val="10"/>
        <rFont val="Arial"/>
        <family val="2"/>
      </rPr>
      <t xml:space="preserve">      (   """"             )</t>
    </r>
  </si>
  <si>
    <r>
      <t xml:space="preserve">Sutura sint.non assorbibile in PTFE, ago doppio, punta cil., curv. 1/2, mm. 16, usp. 4/0                                         </t>
    </r>
    <r>
      <rPr>
        <b/>
        <sz val="10"/>
        <rFont val="Arial"/>
        <family val="2"/>
      </rPr>
      <t xml:space="preserve">        (   """"             )  </t>
    </r>
    <r>
      <rPr>
        <sz val="10"/>
        <rFont val="Arial"/>
        <family val="2"/>
      </rPr>
      <t xml:space="preserve">         </t>
    </r>
  </si>
  <si>
    <r>
      <t xml:space="preserve">Sutura sint.non assorbibile in PTFE, ago doppio, punta cil., curv. 1/2, mm. 25, usp. 2/0                                             </t>
    </r>
    <r>
      <rPr>
        <b/>
        <sz val="10"/>
        <rFont val="Arial"/>
        <family val="2"/>
      </rPr>
      <t xml:space="preserve">    (   """"             )</t>
    </r>
  </si>
  <si>
    <r>
      <t xml:space="preserve">Sutura sint.non assorbibile in PTFE, ago doppio, punta cil., curv. 3/8, mm. 13, usp. 6/0                                          </t>
    </r>
    <r>
      <rPr>
        <b/>
        <sz val="10"/>
        <rFont val="Arial"/>
        <family val="2"/>
      </rPr>
      <t xml:space="preserve">       ( H0102010105-)      </t>
    </r>
    <r>
      <rPr>
        <sz val="10"/>
        <rFont val="Arial"/>
        <family val="2"/>
      </rPr>
      <t xml:space="preserve">         </t>
    </r>
  </si>
  <si>
    <t xml:space="preserve"> </t>
  </si>
  <si>
    <t xml:space="preserve">Patch in PTFE con agenti antimicrobici per la riparazione di ernie e laparoceli, mis. 10x15 cm.                                                       </t>
  </si>
  <si>
    <t xml:space="preserve">Patch in PTFE con agenti antimicrobici per la riparazione di ernie e laparoceli, mis. 15x19 cm. Ovale                                                 </t>
  </si>
  <si>
    <t xml:space="preserve">Patch in PTFE con agenti antimicrobici per la riparazione di ernie e laparoceli, mis. 18x24 cm.                                                       </t>
  </si>
  <si>
    <t xml:space="preserve">Rete per  ernioplastica sec. Trabucco,tipo rigido,con foro per funicolo-plug piatto con foro                                                          </t>
  </si>
  <si>
    <t xml:space="preserve">Rete per  ernioplastica sec. Trabucco ,tipo semirigido, con foro per funicolo plug piatto con foro                                                    </t>
  </si>
  <si>
    <t xml:space="preserve">Rete per ernioplastica sec. Trabucco, doppie                                                                                                          </t>
  </si>
  <si>
    <t>Rete in poliestere multifilamento a struttura bidimensionale con taglio,apertura per funicolo e sistema pieghevole per inserimento nel trocar per chirurgia laparoscopica.</t>
  </si>
  <si>
    <t>Rete in poliestere multifilamento a struttura bidimensionale con sistema pieghevole per inserimento nel trocar per chirurgia laparoscopica.</t>
  </si>
  <si>
    <t>Rete in poliestere multifilamento a struttura tridimensionale con film antiaderenziale.</t>
  </si>
  <si>
    <t xml:space="preserve">Rete per la riparazione di ernie incisionali in polipropilene e sintetico assorbibile mis. 6x11                                                      </t>
  </si>
  <si>
    <t xml:space="preserve">Rete per la riparazione di ernie incisionali in polipropilene e sintetico assorbibile mis. 10x15                                                     </t>
  </si>
  <si>
    <t xml:space="preserve">Rete per la riparazione di ernie incisionali in polipropilene e sintetico assorbibile mis. 30x30                                                     </t>
  </si>
  <si>
    <t xml:space="preserve">Reti in polipropilene con patch soprafasciale connettore di stabilità e patch sottofasciale, mis. 4,5x7,5x1,2                                        </t>
  </si>
  <si>
    <t xml:space="preserve">Reti in polipropilene con patch soprafasciale connettore di stabilità e patch sottofasciale, mis. 4,5x10x1,2                                         </t>
  </si>
  <si>
    <t>Reti in polipropilene con plug incorporato conformabile attraverso un filo di sututra non assorbibile , mis. 12x4x3 diam.</t>
  </si>
  <si>
    <t xml:space="preserve">Reti in polipropilene con plug incorporato conformabile attraverso un filo di sututra non assorbibile , mis. 13x5x3 diam.                            </t>
  </si>
  <si>
    <t>Rete chirurgica per laparoceli procedura open composta da uno strato di polipropilene ed uno in e PTFE  Mis.15.9x26 cm.</t>
  </si>
  <si>
    <t>Rete chirurgica per laparoceli procedura open composta da uno strato di polipropilene ed uno in e PTFE  Mis.10.8x15,9 cm.</t>
  </si>
  <si>
    <t>Rete chirurgica per laparoceli procedura open composta da uno strato di polipropilene ed uno in e PTFE  Mis.21,0x26,1 cm.</t>
  </si>
  <si>
    <t>Rete chirurgica per laparoceli procedura open composta da uno strato di polipropilene ed uno in e PTFE  Mis.26,1x33,7 cm.</t>
  </si>
  <si>
    <t>Rete chirurgica in polipropilene ed e PTFE per ernie parastomali  Mis. 12,5x15,5 cm.</t>
  </si>
  <si>
    <t>Rete chirurgica in polipropilene ed e PTFE per ernie parastomali  Mis. 15,5x20,5 cm.</t>
  </si>
  <si>
    <t>Sistema per il fissaggio di protesi erniarie con ancorette riassorbibili in polilattide da 5 e 12 punti con stelo da:</t>
  </si>
  <si>
    <t>18 cm. per chirurgia open</t>
  </si>
  <si>
    <t>38 cm. per videolaparo</t>
  </si>
  <si>
    <r>
      <t xml:space="preserve">Seta montata su ago, punta cil., curv.1/2, mm. 13, Usp. 5/0                                                                                </t>
    </r>
    <r>
      <rPr>
        <b/>
        <sz val="10"/>
        <rFont val="Arial"/>
        <family val="2"/>
      </rPr>
      <t xml:space="preserve">        ( H010202020301)</t>
    </r>
  </si>
  <si>
    <r>
      <t xml:space="preserve">Seta montata su ago, punta cil., curv.1/2, mm. 20, Usp. 3/0                                                                                   </t>
    </r>
    <r>
      <rPr>
        <b/>
        <sz val="10"/>
        <rFont val="Arial"/>
        <family val="2"/>
      </rPr>
      <t xml:space="preserve">     (     """               )</t>
    </r>
  </si>
  <si>
    <r>
      <t xml:space="preserve">Seta montata su ago, punta cil., curv.1/2, mm. 20, Usp. 2/0                            </t>
    </r>
    <r>
      <rPr>
        <b/>
        <sz val="10"/>
        <rFont val="Arial"/>
        <family val="2"/>
      </rPr>
      <t xml:space="preserve">                                                            (     """               )   </t>
    </r>
    <r>
      <rPr>
        <sz val="10"/>
        <rFont val="Arial"/>
        <family val="2"/>
      </rPr>
      <t xml:space="preserve">                                      </t>
    </r>
  </si>
  <si>
    <r>
      <t xml:space="preserve">Seta montata su ago, punta cil., curv.1/2, mm. 26, Usp. 4/0                             </t>
    </r>
    <r>
      <rPr>
        <b/>
        <sz val="10"/>
        <rFont val="Arial"/>
        <family val="2"/>
      </rPr>
      <t xml:space="preserve">                                                           (     """               )  </t>
    </r>
  </si>
  <si>
    <r>
      <t xml:space="preserve">Seta montata su ago, punta cil., curv.1/2, mm. 26, Usp. 2/0                                                                                    </t>
    </r>
    <r>
      <rPr>
        <b/>
        <sz val="10"/>
        <rFont val="Arial"/>
        <family val="2"/>
      </rPr>
      <t xml:space="preserve">    (     """               )    </t>
    </r>
    <r>
      <rPr>
        <sz val="10"/>
        <rFont val="Arial"/>
        <family val="2"/>
      </rPr>
      <t xml:space="preserve">                                     </t>
    </r>
  </si>
  <si>
    <r>
      <t xml:space="preserve">Seta montata su ago, punta cil., curv.1/2, mm. 26, Usp. 0                                                                                       </t>
    </r>
    <r>
      <rPr>
        <b/>
        <sz val="10"/>
        <rFont val="Arial"/>
        <family val="2"/>
      </rPr>
      <t xml:space="preserve">    (    """                )</t>
    </r>
  </si>
  <si>
    <r>
      <t xml:space="preserve">Seta montata su ago, punta cil., curv.1/2, mm. 26, Usp. 1                                                                                       </t>
    </r>
    <r>
      <rPr>
        <b/>
        <sz val="10"/>
        <rFont val="Arial"/>
        <family val="2"/>
      </rPr>
      <t xml:space="preserve">    (    """                )</t>
    </r>
  </si>
  <si>
    <r>
      <t xml:space="preserve">Seta montata su ago, punta cil., curv.1/2, mm. 37, Usp. 0                                                                                        </t>
    </r>
    <r>
      <rPr>
        <b/>
        <sz val="10"/>
        <rFont val="Arial"/>
        <family val="2"/>
      </rPr>
      <t xml:space="preserve">   (    """                )      </t>
    </r>
    <r>
      <rPr>
        <sz val="10"/>
        <rFont val="Arial"/>
        <family val="2"/>
      </rPr>
      <t xml:space="preserve">                                            </t>
    </r>
  </si>
  <si>
    <r>
      <t xml:space="preserve">Seta nera non capillare montata su ago, punta tagl., curv. 3/8  mm. 12  Usp 6/0                                                          </t>
    </r>
    <r>
      <rPr>
        <b/>
        <sz val="10"/>
        <rFont val="Arial"/>
        <family val="2"/>
      </rPr>
      <t xml:space="preserve">  (   """                 )</t>
    </r>
  </si>
  <si>
    <r>
      <t xml:space="preserve">Seta nera non capillare montata su ago, punta tagl., curv. 3/8, mm. 16, Usp.5/0       </t>
    </r>
    <r>
      <rPr>
        <b/>
        <sz val="10"/>
        <rFont val="Arial"/>
        <family val="2"/>
      </rPr>
      <t xml:space="preserve">                                                     (   """                 )        </t>
    </r>
    <r>
      <rPr>
        <sz val="10"/>
        <rFont val="Arial"/>
        <family val="2"/>
      </rPr>
      <t xml:space="preserve">                                                   </t>
    </r>
  </si>
  <si>
    <r>
      <t xml:space="preserve">Seta nera non capillare montata su ago, punta tagl., curv. 3/8, mm. 16, Usp.4/0     </t>
    </r>
    <r>
      <rPr>
        <b/>
        <sz val="10"/>
        <rFont val="Arial"/>
        <family val="2"/>
      </rPr>
      <t xml:space="preserve">                                                       (   """                 )  </t>
    </r>
    <r>
      <rPr>
        <sz val="10"/>
        <rFont val="Arial"/>
        <family val="2"/>
      </rPr>
      <t xml:space="preserve">                                                          </t>
    </r>
  </si>
  <si>
    <r>
      <t xml:space="preserve">Seta nera non capillare montata su ago, punta tagl., curv. 3/8, mm. 16, Usp.3/0                                                        </t>
    </r>
    <r>
      <rPr>
        <b/>
        <sz val="10"/>
        <rFont val="Arial"/>
        <family val="2"/>
      </rPr>
      <t xml:space="preserve">    (   """                 )   </t>
    </r>
    <r>
      <rPr>
        <sz val="10"/>
        <rFont val="Arial"/>
        <family val="2"/>
      </rPr>
      <t xml:space="preserve">                                                         </t>
    </r>
  </si>
  <si>
    <r>
      <t xml:space="preserve">Seta nera non capillare montata su ago, punta tagl., curv. 3/8, mm. 19, Usp.4/0                                                          </t>
    </r>
    <r>
      <rPr>
        <b/>
        <sz val="10"/>
        <rFont val="Arial"/>
        <family val="2"/>
      </rPr>
      <t xml:space="preserve">  (   """                 )   </t>
    </r>
    <r>
      <rPr>
        <sz val="10"/>
        <rFont val="Arial"/>
        <family val="2"/>
      </rPr>
      <t xml:space="preserve">                                                         </t>
    </r>
  </si>
  <si>
    <r>
      <t xml:space="preserve">Seta nera non capillare montata su ago, punta tagl., curv. 3/8, mm. 19, Usp.3/0                                                          </t>
    </r>
    <r>
      <rPr>
        <b/>
        <sz val="10"/>
        <rFont val="Arial"/>
        <family val="2"/>
      </rPr>
      <t xml:space="preserve">  (   """                 )  </t>
    </r>
    <r>
      <rPr>
        <sz val="10"/>
        <rFont val="Arial"/>
        <family val="2"/>
      </rPr>
      <t xml:space="preserve">                                                          </t>
    </r>
  </si>
  <si>
    <r>
      <t xml:space="preserve">Seta nera non capillare montata su ago, punta tagl., curv. 3/8, mm. 24, Usp.2/0       </t>
    </r>
    <r>
      <rPr>
        <b/>
        <sz val="10"/>
        <rFont val="Arial"/>
        <family val="2"/>
      </rPr>
      <t xml:space="preserve">                                                     (   """                 )     </t>
    </r>
    <r>
      <rPr>
        <sz val="10"/>
        <rFont val="Arial"/>
        <family val="2"/>
      </rPr>
      <t xml:space="preserve">                                                        </t>
    </r>
  </si>
  <si>
    <r>
      <t xml:space="preserve">Seta nera non capillare montata su ago, punta tagl., curv. 3/8, mm. 30, Usp.2/0       </t>
    </r>
    <r>
      <rPr>
        <b/>
        <sz val="10"/>
        <rFont val="Arial"/>
        <family val="2"/>
      </rPr>
      <t xml:space="preserve">                                                     (   """                 )   </t>
    </r>
    <r>
      <rPr>
        <sz val="10"/>
        <rFont val="Arial"/>
        <family val="2"/>
      </rPr>
      <t xml:space="preserve">                                                        </t>
    </r>
  </si>
  <si>
    <r>
      <t xml:space="preserve">Seta nera non capillare montata su ago, punta tagl., curv. 3/8, mm. 30, Usp.0                                                            </t>
    </r>
    <r>
      <rPr>
        <b/>
        <sz val="10"/>
        <rFont val="Arial"/>
        <family val="2"/>
      </rPr>
      <t xml:space="preserve">   (   """                 )             </t>
    </r>
    <r>
      <rPr>
        <sz val="10"/>
        <rFont val="Arial"/>
        <family val="2"/>
      </rPr>
      <t xml:space="preserve">                                               </t>
    </r>
  </si>
  <si>
    <r>
      <t xml:space="preserve">Seta nera non capillare montata su ago, punta tagl., curv. 3/8, mm. 30, Usp.1                                                             </t>
    </r>
    <r>
      <rPr>
        <b/>
        <sz val="10"/>
        <rFont val="Arial"/>
        <family val="2"/>
      </rPr>
      <t xml:space="preserve">  (   """                 )  </t>
    </r>
    <r>
      <rPr>
        <sz val="10"/>
        <rFont val="Arial"/>
        <family val="2"/>
      </rPr>
      <t xml:space="preserve">                                                         </t>
    </r>
  </si>
  <si>
    <r>
      <t xml:space="preserve">Seta nera non capillare montata su ago, punta tagl., curv. 3/8, mm. 38, Usp.0                                                             </t>
    </r>
    <r>
      <rPr>
        <b/>
        <sz val="10"/>
        <rFont val="Arial"/>
        <family val="2"/>
      </rPr>
      <t xml:space="preserve">  (   """                 )  </t>
    </r>
    <r>
      <rPr>
        <sz val="10"/>
        <rFont val="Arial"/>
        <family val="2"/>
      </rPr>
      <t xml:space="preserve">                                                         </t>
    </r>
  </si>
  <si>
    <r>
      <t xml:space="preserve">Seta nera non capillare montata su ago, punta tagl., curv. 3/8, mm. 38, Usp.1                                                            </t>
    </r>
    <r>
      <rPr>
        <b/>
        <sz val="10"/>
        <rFont val="Arial"/>
        <family val="2"/>
      </rPr>
      <t xml:space="preserve">   (   """                 )  </t>
    </r>
    <r>
      <rPr>
        <sz val="10"/>
        <rFont val="Arial"/>
        <family val="2"/>
      </rPr>
      <t xml:space="preserve">                                                         </t>
    </r>
  </si>
  <si>
    <r>
      <t xml:space="preserve">Seta nera non capillare montata su ago, punta tagl., curv. 3/8, mm. 38, Usp.2         </t>
    </r>
    <r>
      <rPr>
        <b/>
        <sz val="10"/>
        <rFont val="Arial"/>
        <family val="2"/>
      </rPr>
      <t xml:space="preserve">                                                      (   """                 )     </t>
    </r>
    <r>
      <rPr>
        <sz val="10"/>
        <rFont val="Arial"/>
        <family val="2"/>
      </rPr>
      <t xml:space="preserve">                                                       </t>
    </r>
  </si>
  <si>
    <r>
      <t xml:space="preserve">Seta nera non capillare libera , Usp. 3/0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( H010202020302)  </t>
    </r>
    <r>
      <rPr>
        <sz val="10"/>
        <rFont val="Arial"/>
        <family val="2"/>
      </rPr>
      <t xml:space="preserve">                                    </t>
    </r>
  </si>
  <si>
    <r>
      <t xml:space="preserve">Seta nera non capillare libera , Usp. 2/0                                                               </t>
    </r>
    <r>
      <rPr>
        <b/>
        <sz val="10"/>
        <rFont val="Arial"/>
        <family val="2"/>
      </rPr>
      <t xml:space="preserve">                                                      (   """                  )  </t>
    </r>
    <r>
      <rPr>
        <sz val="10"/>
        <rFont val="Arial"/>
        <family val="2"/>
      </rPr>
      <t xml:space="preserve">                                      </t>
    </r>
  </si>
  <si>
    <r>
      <t xml:space="preserve">Seta nera non capillare libera , Usp. 0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(   """                  )  </t>
    </r>
    <r>
      <rPr>
        <sz val="10"/>
        <rFont val="Arial"/>
        <family val="2"/>
      </rPr>
      <t xml:space="preserve">                                     </t>
    </r>
  </si>
  <si>
    <r>
      <t xml:space="preserve">Seta nera non capillare libera , Usp. 1                                                                   </t>
    </r>
    <r>
      <rPr>
        <b/>
        <sz val="10"/>
        <rFont val="Arial"/>
        <family val="2"/>
      </rPr>
      <t xml:space="preserve">                                                     (   """                  )        </t>
    </r>
    <r>
      <rPr>
        <sz val="10"/>
        <rFont val="Arial"/>
        <family val="2"/>
      </rPr>
      <t xml:space="preserve">                               </t>
    </r>
  </si>
  <si>
    <r>
      <t xml:space="preserve">Seta nera non capillare montata su ago doppio spatolato curv. 3/8, mm.12 USP 6/0                                                      </t>
    </r>
    <r>
      <rPr>
        <b/>
        <sz val="10"/>
        <rFont val="Arial"/>
        <family val="2"/>
      </rPr>
      <t xml:space="preserve"> ( H010202020301)  </t>
    </r>
    <r>
      <rPr>
        <sz val="10"/>
        <rFont val="Arial"/>
        <family val="2"/>
      </rPr>
      <t xml:space="preserve">                                                                   </t>
    </r>
  </si>
  <si>
    <r>
      <t xml:space="preserve">Seta vergine blu, ago doppio, punta a spatola, curv. 3/8, mm. 6 , Usp. 8/0                                                                     </t>
    </r>
    <r>
      <rPr>
        <b/>
        <sz val="10"/>
        <rFont val="Arial"/>
        <family val="2"/>
      </rPr>
      <t xml:space="preserve"> ( H0102020203-  )    </t>
    </r>
    <r>
      <rPr>
        <sz val="10"/>
        <rFont val="Arial"/>
        <family val="2"/>
      </rPr>
      <t xml:space="preserve">                                                   </t>
    </r>
  </si>
  <si>
    <r>
      <t xml:space="preserve">Seta nera non capillare montata su ago doppio, punta tagl,curv. 3/8, mm.7,5-Usp 7/0 </t>
    </r>
    <r>
      <rPr>
        <b/>
        <sz val="10"/>
        <rFont val="Arial"/>
        <family val="2"/>
      </rPr>
      <t xml:space="preserve">                                                    ( H010202020301)</t>
    </r>
  </si>
  <si>
    <r>
      <t xml:space="preserve">Sutura sintetica assorbibile in acido glicolico e lattico intr.e riv., ago punta cil,curv.1/2,mm.26 usp 2/0                             </t>
    </r>
    <r>
      <rPr>
        <b/>
        <sz val="10"/>
        <rFont val="Arial"/>
        <family val="2"/>
      </rPr>
      <t xml:space="preserve">   ( H0101010202-)</t>
    </r>
  </si>
  <si>
    <r>
      <t xml:space="preserve">Sutura sint.assorbibile in acido glicolico e lattico intr.e riv., ago punta cil, curv. 1/2,  mm. 26,  usp 3/0                               </t>
    </r>
    <r>
      <rPr>
        <b/>
        <sz val="10"/>
        <rFont val="Arial"/>
        <family val="2"/>
      </rPr>
      <t xml:space="preserve"> ( H0101010202-)</t>
    </r>
  </si>
  <si>
    <r>
      <t xml:space="preserve">Sutura sint.assorbibile in acido glicolico e lattico intr.e riv., ago punta cil, curv. 1/2, mm. 26, usp  4/0                                 </t>
    </r>
    <r>
      <rPr>
        <b/>
        <sz val="10"/>
        <rFont val="Arial"/>
        <family val="2"/>
      </rPr>
      <t>( H0101010202-)</t>
    </r>
  </si>
  <si>
    <r>
      <t xml:space="preserve">Sutura sint.assorbibile in acido glicolico e lattico intr.e riv.,ago punta cil, curv. 1/2, mm. 26, usp  0                                   </t>
    </r>
    <r>
      <rPr>
        <b/>
        <sz val="10"/>
        <rFont val="Arial"/>
        <family val="2"/>
      </rPr>
      <t xml:space="preserve">  ( H0101010202-)</t>
    </r>
  </si>
  <si>
    <r>
      <t xml:space="preserve">Sutura sint.assorbibile in acido glicolico e lattico intr.e riv.,ago punta cil, curv. 1/2, mm. 26, usp  1                                   </t>
    </r>
    <r>
      <rPr>
        <b/>
        <sz val="10"/>
        <rFont val="Arial"/>
        <family val="2"/>
      </rPr>
      <t xml:space="preserve">  ( H0101010202-)</t>
    </r>
  </si>
  <si>
    <r>
      <t xml:space="preserve">Sutura sint.assorbibile in acido glicolico e lattico intr.e riv.,ago rinf.,punta cil,curv.1/2,mm.36, Usp. 0    </t>
    </r>
    <r>
      <rPr>
        <b/>
        <sz val="10"/>
        <rFont val="Arial"/>
        <family val="2"/>
      </rPr>
      <t xml:space="preserve">                              ( H0101010202-)</t>
    </r>
  </si>
  <si>
    <r>
      <t xml:space="preserve">Sutura sint.assorbibile in acido glicolico e lattico intr.riv.,ago rinf.,punta cil.,curv.1/2, mm. 36, Usp. 1                                 </t>
    </r>
    <r>
      <rPr>
        <b/>
        <sz val="10"/>
        <rFont val="Arial"/>
        <family val="2"/>
      </rPr>
      <t xml:space="preserve"> ( H0101010202-) </t>
    </r>
  </si>
  <si>
    <r>
      <t xml:space="preserve">Sutura sint.assorbibile in acido glicolico e lattico intr.riv.,ago rinf.,punta cil.,curv.1/2, mm.40, Usp. 2                                  </t>
    </r>
    <r>
      <rPr>
        <b/>
        <sz val="10"/>
        <rFont val="Arial"/>
        <family val="2"/>
      </rPr>
      <t xml:space="preserve"> ( H0101010202-)</t>
    </r>
  </si>
  <si>
    <r>
      <t xml:space="preserve">Sutura sint.assorbibile in acido glicolico e lattico intr.e riv.,ago rinf.,punta cil.,curv.1/2,mm. 48, Usp. 1                               </t>
    </r>
    <r>
      <rPr>
        <b/>
        <sz val="10"/>
        <rFont val="Arial"/>
        <family val="2"/>
      </rPr>
      <t xml:space="preserve"> ( H0101010202-)</t>
    </r>
  </si>
  <si>
    <r>
      <t xml:space="preserve">Sutura sint.assorbibile in acido glicolico e lattico intr.e riv.,ago rinf.,punta cil.,curv.1/2, mm.48, Usp. 2   </t>
    </r>
    <r>
      <rPr>
        <b/>
        <sz val="10"/>
        <rFont val="Arial"/>
        <family val="2"/>
      </rPr>
      <t xml:space="preserve">                             ( H0101010202-)</t>
    </r>
  </si>
  <si>
    <r>
      <t xml:space="preserve">Sutura sintetica assorbibile in acido glicolico e lattico intrecciata e rivestita, punta endoloop, Usp 0                                 </t>
    </r>
    <r>
      <rPr>
        <b/>
        <sz val="10"/>
        <rFont val="Arial"/>
        <family val="2"/>
      </rPr>
      <t xml:space="preserve">  ( H0101010202-)</t>
    </r>
  </si>
  <si>
    <r>
      <t xml:space="preserve">Sutura sintetica assorbibile in acido glicolico e lattico intrecciata e rivestita, punta tagl., curv. 3/8, mm. 16, usp. 4/0           </t>
    </r>
    <r>
      <rPr>
        <b/>
        <sz val="10"/>
        <rFont val="Arial"/>
        <family val="2"/>
      </rPr>
      <t>( H0101010202-)</t>
    </r>
  </si>
  <si>
    <r>
      <t xml:space="preserve">Sutura sintetica assorbibile in acido glicolico e lattico intrecciata e rivestita, punta tagl., curv. 1/2, mm. 37, usp. 1             </t>
    </r>
    <r>
      <rPr>
        <b/>
        <sz val="10"/>
        <rFont val="Arial"/>
        <family val="2"/>
      </rPr>
      <t xml:space="preserve"> ( H0101010202-)</t>
    </r>
  </si>
  <si>
    <t>P900204</t>
  </si>
  <si>
    <t>P900205</t>
  </si>
  <si>
    <t>P900399</t>
  </si>
  <si>
    <t>P900202</t>
  </si>
  <si>
    <r>
      <t xml:space="preserve">Rete in polipropilene monofilamento per ernia sec. Rutkov  Mis. 3.3x3.9 cm.                                                     </t>
    </r>
    <r>
      <rPr>
        <b/>
        <sz val="10"/>
        <rFont val="Arial"/>
        <family val="2"/>
      </rPr>
      <t xml:space="preserve">               </t>
    </r>
  </si>
  <si>
    <r>
      <t xml:space="preserve">Rete in polipropilene monofilamento per ernia sec. Rutkov  Mis. 4.1x4.8  "                                                                 </t>
    </r>
    <r>
      <rPr>
        <b/>
        <sz val="10"/>
        <rFont val="Arial"/>
        <family val="2"/>
      </rPr>
      <t xml:space="preserve">     </t>
    </r>
  </si>
  <si>
    <r>
      <t xml:space="preserve">Rete in polipropilene monofilamento per ernia sec. Rutkov  Mis.  4.1x5.1 "                                                             </t>
    </r>
    <r>
      <rPr>
        <b/>
        <sz val="10"/>
        <rFont val="Arial"/>
        <family val="2"/>
      </rPr>
      <t xml:space="preserve">          </t>
    </r>
  </si>
  <si>
    <t>H020303</t>
  </si>
  <si>
    <t>P900301</t>
  </si>
  <si>
    <t>P9002 -</t>
  </si>
  <si>
    <t>Codice prodotto offerto</t>
  </si>
  <si>
    <t>Aliq.     IVA</t>
  </si>
  <si>
    <t>N° pezzi per conf.</t>
  </si>
  <si>
    <t>codice</t>
  </si>
  <si>
    <t>n° prog. Lotto</t>
  </si>
  <si>
    <t>totale</t>
  </si>
  <si>
    <t>Importo         Complessivo annuo                     a base d'asta</t>
  </si>
  <si>
    <t>Prezzo complessivo annuo offerto IVA esclusa</t>
  </si>
  <si>
    <t>QUANTITA'  PRESUNTA ANNUA</t>
  </si>
  <si>
    <t>SUTURE   E   RETI CHIRURGICHE   (Prodotti richiesti)</t>
  </si>
  <si>
    <t xml:space="preserve">                                                             (Reti chirurgiche)</t>
  </si>
  <si>
    <t>Prezzo unitario offerto   IVA esclusa</t>
  </si>
  <si>
    <t>Prezzo complessivo annuo offerto per l'intero lotto                     IVA esclusa</t>
  </si>
  <si>
    <t>Totale punti qualità</t>
  </si>
  <si>
    <t>Totale punti prezzo</t>
  </si>
  <si>
    <t>Punteggio totale</t>
  </si>
  <si>
    <t>Ditta</t>
  </si>
  <si>
    <t>Omnia Hospital Office</t>
  </si>
  <si>
    <t>V337865</t>
  </si>
  <si>
    <t>V337929</t>
  </si>
  <si>
    <t>V337932</t>
  </si>
  <si>
    <t>V338083</t>
  </si>
  <si>
    <t>V338084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</si>
</sst>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€-2]\ #,##0.00"/>
    <numFmt numFmtId="171" formatCode="[&gt;0]#,##0\ ;[&lt;0]\-#,##0\ ;&quot; - &quot;"/>
    <numFmt numFmtId="172" formatCode="[&gt;0]&quot; L. &quot;#,##0\ ;[&lt;0]&quot;-L. &quot;#,##0\ ;&quot; L. - &quot;"/>
    <numFmt numFmtId="173" formatCode="&quot;€&quot;\ #,##0.00"/>
    <numFmt numFmtId="174" formatCode="_-[$€-410]\ * #,##0.00_-;\-[$€-410]\ * #,##0.00_-;_-[$€-410]\ * &quot;-&quot;??_-;_-@_-"/>
    <numFmt numFmtId="175" formatCode="#,##0_ ;\-#,##0\ "/>
    <numFmt numFmtId="176" formatCode="0.0000"/>
    <numFmt numFmtId="177" formatCode="_-[$€]\ * #,##0.00_-;\-[$€]\ * #,##0.00_-;_-[$€]\ * &quot;-&quot;??_-;_-@_-"/>
    <numFmt numFmtId="178" formatCode="_-* #,##0.00\ [$€-1007]_-;\-* #,##0.00\ [$€-1007]_-;_-* &quot;-&quot;??\ [$€-1007]_-;_-@_-"/>
    <numFmt numFmtId="179" formatCode="############"/>
    <numFmt numFmtId="180" formatCode="0.00000"/>
    <numFmt numFmtId="181" formatCode="_-[$€-2]\ * #,##0.00_-;\-[$€-2]\ * #,##0.00_-;_-[$€-2]\ * &quot;-&quot;??_-"/>
  </numFmts>
  <fonts count="1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Arial"/>
      <family val="2"/>
    </font>
    <font>
      <sz val="8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 style="double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double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/>
    </xf>
    <xf numFmtId="0" fontId="0" fillId="0" borderId="1" xfId="0" applyFont="1" applyBorder="1" applyAlignment="1">
      <alignment horizontal="right" vertical="top"/>
    </xf>
    <xf numFmtId="0" fontId="0" fillId="0" borderId="1" xfId="0" applyFont="1" applyBorder="1" applyAlignment="1">
      <alignment horizontal="right" vertical="top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17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/>
    </xf>
    <xf numFmtId="1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0" fontId="0" fillId="0" borderId="3" xfId="0" applyNumberFormat="1" applyBorder="1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10" fontId="0" fillId="0" borderId="4" xfId="0" applyNumberFormat="1" applyBorder="1" applyAlignment="1">
      <alignment/>
    </xf>
    <xf numFmtId="10" fontId="0" fillId="0" borderId="0" xfId="0" applyNumberFormat="1" applyAlignment="1">
      <alignment/>
    </xf>
    <xf numFmtId="174" fontId="0" fillId="0" borderId="0" xfId="0" applyNumberFormat="1" applyAlignment="1">
      <alignment horizontal="center" vertical="center"/>
    </xf>
    <xf numFmtId="174" fontId="0" fillId="0" borderId="1" xfId="0" applyNumberFormat="1" applyBorder="1" applyAlignment="1">
      <alignment vertical="center"/>
    </xf>
    <xf numFmtId="0" fontId="0" fillId="0" borderId="5" xfId="0" applyBorder="1" applyAlignment="1">
      <alignment vertical="top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vertical="top"/>
    </xf>
    <xf numFmtId="0" fontId="2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right" vertical="top" wrapText="1"/>
    </xf>
    <xf numFmtId="0" fontId="0" fillId="0" borderId="7" xfId="0" applyBorder="1" applyAlignment="1">
      <alignment/>
    </xf>
    <xf numFmtId="10" fontId="0" fillId="0" borderId="7" xfId="0" applyNumberFormat="1" applyBorder="1" applyAlignment="1">
      <alignment/>
    </xf>
    <xf numFmtId="0" fontId="0" fillId="0" borderId="0" xfId="0" applyBorder="1" applyAlignment="1">
      <alignment vertical="top"/>
    </xf>
    <xf numFmtId="0" fontId="0" fillId="0" borderId="7" xfId="0" applyBorder="1" applyAlignment="1">
      <alignment vertical="top"/>
    </xf>
    <xf numFmtId="174" fontId="0" fillId="0" borderId="8" xfId="0" applyNumberFormat="1" applyBorder="1" applyAlignment="1">
      <alignment vertical="center"/>
    </xf>
    <xf numFmtId="0" fontId="0" fillId="0" borderId="9" xfId="0" applyBorder="1" applyAlignment="1">
      <alignment/>
    </xf>
    <xf numFmtId="10" fontId="0" fillId="0" borderId="9" xfId="0" applyNumberFormat="1" applyBorder="1" applyAlignment="1">
      <alignment/>
    </xf>
    <xf numFmtId="0" fontId="0" fillId="0" borderId="7" xfId="0" applyFont="1" applyBorder="1" applyAlignment="1">
      <alignment horizontal="right" vertical="top"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174" fontId="0" fillId="0" borderId="0" xfId="0" applyNumberFormat="1" applyBorder="1" applyAlignment="1">
      <alignment vertical="center"/>
    </xf>
    <xf numFmtId="174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right" vertical="top"/>
    </xf>
    <xf numFmtId="0" fontId="0" fillId="0" borderId="8" xfId="0" applyBorder="1" applyAlignment="1">
      <alignment/>
    </xf>
    <xf numFmtId="10" fontId="0" fillId="0" borderId="8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13" xfId="0" applyBorder="1" applyAlignment="1">
      <alignment vertical="top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right" vertical="top" wrapText="1"/>
    </xf>
    <xf numFmtId="0" fontId="0" fillId="0" borderId="15" xfId="0" applyBorder="1" applyAlignment="1">
      <alignment/>
    </xf>
    <xf numFmtId="10" fontId="0" fillId="0" borderId="15" xfId="0" applyNumberFormat="1" applyBorder="1" applyAlignment="1">
      <alignment/>
    </xf>
    <xf numFmtId="0" fontId="3" fillId="0" borderId="7" xfId="0" applyFont="1" applyBorder="1" applyAlignment="1">
      <alignment horizontal="left" vertical="top" wrapText="1"/>
    </xf>
    <xf numFmtId="174" fontId="0" fillId="0" borderId="8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4" fontId="4" fillId="0" borderId="16" xfId="0" applyNumberFormat="1" applyFont="1" applyBorder="1" applyAlignment="1">
      <alignment horizontal="center" vertical="center" wrapText="1"/>
    </xf>
    <xf numFmtId="175" fontId="4" fillId="0" borderId="16" xfId="0" applyNumberFormat="1" applyFont="1" applyBorder="1" applyAlignment="1">
      <alignment horizontal="center" vertical="center" wrapText="1"/>
    </xf>
    <xf numFmtId="10" fontId="4" fillId="0" borderId="16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0" fontId="0" fillId="0" borderId="14" xfId="0" applyNumberFormat="1" applyBorder="1" applyAlignment="1">
      <alignment/>
    </xf>
    <xf numFmtId="0" fontId="0" fillId="0" borderId="18" xfId="0" applyBorder="1" applyAlignment="1">
      <alignment vertical="top"/>
    </xf>
    <xf numFmtId="0" fontId="0" fillId="0" borderId="19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right" vertical="top" wrapText="1"/>
    </xf>
    <xf numFmtId="0" fontId="0" fillId="0" borderId="19" xfId="0" applyBorder="1" applyAlignment="1">
      <alignment/>
    </xf>
    <xf numFmtId="10" fontId="0" fillId="0" borderId="19" xfId="0" applyNumberFormat="1" applyBorder="1" applyAlignment="1">
      <alignment/>
    </xf>
    <xf numFmtId="0" fontId="0" fillId="0" borderId="20" xfId="0" applyBorder="1" applyAlignment="1">
      <alignment vertical="top"/>
    </xf>
    <xf numFmtId="0" fontId="0" fillId="0" borderId="21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/>
    </xf>
    <xf numFmtId="10" fontId="0" fillId="0" borderId="21" xfId="0" applyNumberFormat="1" applyBorder="1" applyAlignment="1">
      <alignment/>
    </xf>
    <xf numFmtId="0" fontId="0" fillId="0" borderId="0" xfId="0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174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top"/>
    </xf>
    <xf numFmtId="10" fontId="0" fillId="0" borderId="15" xfId="0" applyNumberFormat="1" applyBorder="1" applyAlignment="1">
      <alignment vertical="top"/>
    </xf>
    <xf numFmtId="0" fontId="0" fillId="0" borderId="12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/>
    </xf>
    <xf numFmtId="0" fontId="0" fillId="0" borderId="22" xfId="0" applyBorder="1" applyAlignment="1">
      <alignment vertical="top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right" vertical="top"/>
    </xf>
    <xf numFmtId="174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/>
    </xf>
    <xf numFmtId="10" fontId="0" fillId="0" borderId="23" xfId="0" applyNumberFormat="1" applyBorder="1" applyAlignment="1">
      <alignment/>
    </xf>
    <xf numFmtId="0" fontId="0" fillId="0" borderId="24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right" vertical="top"/>
    </xf>
    <xf numFmtId="0" fontId="0" fillId="0" borderId="24" xfId="0" applyBorder="1" applyAlignment="1">
      <alignment/>
    </xf>
    <xf numFmtId="10" fontId="0" fillId="0" borderId="24" xfId="0" applyNumberFormat="1" applyBorder="1" applyAlignment="1">
      <alignment/>
    </xf>
    <xf numFmtId="0" fontId="0" fillId="0" borderId="25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right" vertical="top"/>
    </xf>
    <xf numFmtId="0" fontId="0" fillId="0" borderId="25" xfId="0" applyBorder="1" applyAlignment="1">
      <alignment/>
    </xf>
    <xf numFmtId="10" fontId="0" fillId="0" borderId="25" xfId="0" applyNumberFormat="1" applyBorder="1" applyAlignment="1">
      <alignment/>
    </xf>
    <xf numFmtId="0" fontId="0" fillId="0" borderId="26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right" vertical="top"/>
    </xf>
    <xf numFmtId="0" fontId="0" fillId="0" borderId="26" xfId="0" applyBorder="1" applyAlignment="1">
      <alignment/>
    </xf>
    <xf numFmtId="10" fontId="0" fillId="0" borderId="26" xfId="0" applyNumberFormat="1" applyBorder="1" applyAlignment="1">
      <alignment/>
    </xf>
    <xf numFmtId="0" fontId="0" fillId="0" borderId="12" xfId="0" applyBorder="1" applyAlignment="1">
      <alignment/>
    </xf>
    <xf numFmtId="10" fontId="0" fillId="0" borderId="12" xfId="0" applyNumberFormat="1" applyBorder="1" applyAlignment="1">
      <alignment/>
    </xf>
    <xf numFmtId="0" fontId="0" fillId="0" borderId="0" xfId="0" applyFont="1" applyFill="1" applyBorder="1" applyAlignment="1">
      <alignment horizontal="right" vertical="top"/>
    </xf>
    <xf numFmtId="0" fontId="0" fillId="0" borderId="24" xfId="0" applyFont="1" applyFill="1" applyBorder="1" applyAlignment="1">
      <alignment horizontal="right" vertical="top"/>
    </xf>
    <xf numFmtId="0" fontId="0" fillId="0" borderId="25" xfId="0" applyFont="1" applyFill="1" applyBorder="1" applyAlignment="1">
      <alignment horizontal="right" vertical="top"/>
    </xf>
    <xf numFmtId="0" fontId="0" fillId="0" borderId="26" xfId="0" applyFont="1" applyFill="1" applyBorder="1" applyAlignment="1">
      <alignment horizontal="right" vertical="top"/>
    </xf>
    <xf numFmtId="0" fontId="0" fillId="0" borderId="27" xfId="0" applyBorder="1" applyAlignment="1">
      <alignment vertical="top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right"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right" vertical="top"/>
    </xf>
    <xf numFmtId="0" fontId="2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right" vertical="top" wrapText="1"/>
    </xf>
    <xf numFmtId="174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/>
    </xf>
    <xf numFmtId="10" fontId="0" fillId="0" borderId="32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3" xfId="0" applyBorder="1" applyAlignment="1">
      <alignment/>
    </xf>
    <xf numFmtId="174" fontId="0" fillId="0" borderId="34" xfId="0" applyNumberForma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right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4" fontId="0" fillId="0" borderId="0" xfId="0" applyNumberFormat="1" applyBorder="1" applyAlignment="1">
      <alignment horizontal="center" vertical="center" wrapText="1"/>
    </xf>
    <xf numFmtId="174" fontId="0" fillId="0" borderId="1" xfId="0" applyNumberForma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center" vertical="center" wrapText="1"/>
    </xf>
    <xf numFmtId="180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44" fontId="0" fillId="0" borderId="0" xfId="0" applyNumberFormat="1" applyBorder="1" applyAlignment="1">
      <alignment horizontal="center" vertical="center"/>
    </xf>
    <xf numFmtId="44" fontId="9" fillId="0" borderId="1" xfId="0" applyNumberFormat="1" applyFont="1" applyFill="1" applyBorder="1" applyAlignment="1">
      <alignment horizontal="center" vertical="center" wrapText="1"/>
    </xf>
    <xf numFmtId="175" fontId="10" fillId="0" borderId="16" xfId="0" applyNumberFormat="1" applyFont="1" applyBorder="1" applyAlignment="1">
      <alignment horizontal="center" vertical="center" wrapText="1"/>
    </xf>
    <xf numFmtId="10" fontId="10" fillId="0" borderId="16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4" fontId="10" fillId="0" borderId="1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4" fontId="9" fillId="0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4" fontId="10" fillId="0" borderId="16" xfId="0" applyNumberFormat="1" applyFont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3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4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4" fontId="4" fillId="0" borderId="16" xfId="0" applyNumberFormat="1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3" fontId="0" fillId="0" borderId="1" xfId="15" applyNumberFormat="1" applyBorder="1" applyAlignment="1">
      <alignment horizontal="center" vertical="center" wrapText="1"/>
    </xf>
    <xf numFmtId="177" fontId="0" fillId="0" borderId="1" xfId="15" applyBorder="1" applyAlignment="1">
      <alignment horizontal="center" vertical="center" wrapText="1"/>
    </xf>
    <xf numFmtId="173" fontId="0" fillId="0" borderId="1" xfId="15" applyNumberFormat="1" applyFill="1" applyBorder="1" applyAlignment="1">
      <alignment horizontal="center" vertical="center" wrapText="1"/>
    </xf>
    <xf numFmtId="177" fontId="0" fillId="0" borderId="1" xfId="15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174" fontId="0" fillId="2" borderId="0" xfId="0" applyNumberFormat="1" applyFill="1" applyBorder="1" applyAlignment="1">
      <alignment horizontal="center" vertical="center" wrapText="1"/>
    </xf>
    <xf numFmtId="10" fontId="0" fillId="2" borderId="0" xfId="0" applyNumberForma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 wrapText="1"/>
    </xf>
    <xf numFmtId="9" fontId="0" fillId="0" borderId="37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5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0" fillId="0" borderId="37" xfId="0" applyNumberFormat="1" applyBorder="1" applyAlignment="1">
      <alignment horizontal="center" vertical="center" wrapText="1"/>
    </xf>
    <xf numFmtId="44" fontId="0" fillId="2" borderId="0" xfId="0" applyNumberFormat="1" applyFill="1" applyBorder="1" applyAlignment="1">
      <alignment horizontal="center" vertical="center" wrapText="1"/>
    </xf>
    <xf numFmtId="44" fontId="0" fillId="0" borderId="1" xfId="15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4" fontId="4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174" fontId="4" fillId="2" borderId="0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44" fontId="4" fillId="2" borderId="0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 wrapText="1"/>
    </xf>
    <xf numFmtId="44" fontId="4" fillId="0" borderId="1" xfId="15" applyNumberFormat="1" applyFont="1" applyFill="1" applyBorder="1" applyAlignment="1">
      <alignment horizontal="center" vertical="center" wrapText="1"/>
    </xf>
    <xf numFmtId="44" fontId="4" fillId="0" borderId="1" xfId="16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center" vertical="center" wrapText="1"/>
    </xf>
    <xf numFmtId="174" fontId="0" fillId="0" borderId="39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44" fontId="0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74" fontId="0" fillId="2" borderId="0" xfId="0" applyNumberFormat="1" applyFill="1" applyBorder="1" applyAlignment="1">
      <alignment horizontal="center" vertical="center"/>
    </xf>
    <xf numFmtId="44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10" fontId="0" fillId="2" borderId="0" xfId="0" applyNumberForma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4" fontId="0" fillId="0" borderId="34" xfId="0" applyNumberFormat="1" applyBorder="1" applyAlignment="1">
      <alignment horizontal="center" vertical="center"/>
    </xf>
    <xf numFmtId="44" fontId="0" fillId="0" borderId="34" xfId="0" applyNumberFormat="1" applyBorder="1" applyAlignment="1">
      <alignment horizontal="center" vertical="center" wrapText="1"/>
    </xf>
    <xf numFmtId="44" fontId="4" fillId="0" borderId="34" xfId="0" applyNumberFormat="1" applyFont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 wrapText="1"/>
    </xf>
    <xf numFmtId="9" fontId="11" fillId="0" borderId="0" xfId="0" applyNumberFormat="1" applyFont="1" applyBorder="1" applyAlignment="1">
      <alignment horizontal="center" vertical="center" wrapText="1"/>
    </xf>
    <xf numFmtId="44" fontId="11" fillId="0" borderId="0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1" xfId="0" applyBorder="1" applyAlignment="1">
      <alignment horizontal="center"/>
    </xf>
    <xf numFmtId="9" fontId="0" fillId="0" borderId="44" xfId="0" applyNumberFormat="1" applyBorder="1" applyAlignment="1">
      <alignment horizontal="center" vertical="center" wrapText="1"/>
    </xf>
    <xf numFmtId="174" fontId="0" fillId="0" borderId="17" xfId="0" applyNumberFormat="1" applyBorder="1" applyAlignment="1">
      <alignment horizontal="center" vertical="center"/>
    </xf>
    <xf numFmtId="174" fontId="0" fillId="0" borderId="37" xfId="0" applyNumberFormat="1" applyBorder="1" applyAlignment="1">
      <alignment horizontal="center" vertical="center"/>
    </xf>
    <xf numFmtId="174" fontId="0" fillId="0" borderId="39" xfId="0" applyNumberFormat="1" applyBorder="1" applyAlignment="1">
      <alignment horizontal="center" vertical="center"/>
    </xf>
    <xf numFmtId="174" fontId="0" fillId="0" borderId="3" xfId="0" applyNumberForma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174" fontId="0" fillId="0" borderId="4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4" fontId="0" fillId="0" borderId="24" xfId="0" applyNumberFormat="1" applyBorder="1" applyAlignment="1">
      <alignment horizontal="center" vertical="center"/>
    </xf>
    <xf numFmtId="174" fontId="0" fillId="0" borderId="25" xfId="0" applyNumberFormat="1" applyBorder="1" applyAlignment="1">
      <alignment horizontal="center" vertical="center"/>
    </xf>
    <xf numFmtId="174" fontId="0" fillId="0" borderId="26" xfId="0" applyNumberForma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4" fontId="0" fillId="0" borderId="42" xfId="0" applyNumberFormat="1" applyBorder="1" applyAlignment="1">
      <alignment horizontal="center" vertical="center"/>
    </xf>
    <xf numFmtId="174" fontId="0" fillId="0" borderId="43" xfId="0" applyNumberForma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4" fontId="9" fillId="0" borderId="42" xfId="0" applyNumberFormat="1" applyFont="1" applyFill="1" applyBorder="1" applyAlignment="1">
      <alignment horizontal="center" vertical="center" wrapText="1"/>
    </xf>
    <xf numFmtId="44" fontId="9" fillId="0" borderId="39" xfId="0" applyNumberFormat="1" applyFont="1" applyFill="1" applyBorder="1" applyAlignment="1">
      <alignment horizontal="center" vertical="center" wrapText="1"/>
    </xf>
    <xf numFmtId="44" fontId="9" fillId="0" borderId="37" xfId="0" applyNumberFormat="1" applyFont="1" applyFill="1" applyBorder="1" applyAlignment="1">
      <alignment horizontal="center" vertical="center" wrapText="1"/>
    </xf>
    <xf numFmtId="174" fontId="0" fillId="0" borderId="1" xfId="0" applyNumberFormat="1" applyBorder="1" applyAlignment="1">
      <alignment horizontal="center" vertical="center" wrapText="1"/>
    </xf>
    <xf numFmtId="44" fontId="9" fillId="0" borderId="17" xfId="0" applyNumberFormat="1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44" fontId="9" fillId="0" borderId="1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 wrapText="1"/>
    </xf>
    <xf numFmtId="44" fontId="0" fillId="0" borderId="17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37" xfId="0" applyNumberFormat="1" applyBorder="1" applyAlignment="1">
      <alignment horizontal="center" vertical="center" wrapText="1"/>
    </xf>
    <xf numFmtId="2" fontId="0" fillId="0" borderId="39" xfId="0" applyNumberForma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74" fontId="0" fillId="0" borderId="17" xfId="0" applyNumberFormat="1" applyBorder="1" applyAlignment="1">
      <alignment horizontal="center" vertical="center" wrapText="1"/>
    </xf>
    <xf numFmtId="174" fontId="0" fillId="0" borderId="39" xfId="0" applyNumberFormat="1" applyBorder="1" applyAlignment="1">
      <alignment horizontal="center" vertical="center" wrapText="1"/>
    </xf>
    <xf numFmtId="174" fontId="0" fillId="0" borderId="37" xfId="0" applyNumberForma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4" fontId="0" fillId="0" borderId="37" xfId="0" applyNumberFormat="1" applyBorder="1" applyAlignment="1">
      <alignment horizontal="center" vertical="center" wrapText="1"/>
    </xf>
    <xf numFmtId="44" fontId="0" fillId="0" borderId="1" xfId="15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1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4" fontId="0" fillId="0" borderId="39" xfId="0" applyNumberFormat="1" applyBorder="1" applyAlignment="1">
      <alignment horizontal="center" vertical="center" wrapText="1"/>
    </xf>
    <xf numFmtId="44" fontId="0" fillId="0" borderId="1" xfId="15" applyNumberFormat="1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44" fontId="6" fillId="0" borderId="46" xfId="0" applyNumberFormat="1" applyFont="1" applyBorder="1" applyAlignment="1">
      <alignment horizontal="right" vertical="center" wrapText="1"/>
    </xf>
    <xf numFmtId="44" fontId="11" fillId="0" borderId="17" xfId="0" applyNumberFormat="1" applyFont="1" applyBorder="1" applyAlignment="1">
      <alignment horizontal="center" vertical="center" wrapText="1"/>
    </xf>
    <xf numFmtId="44" fontId="11" fillId="0" borderId="37" xfId="0" applyNumberFormat="1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1"/>
  <sheetViews>
    <sheetView showGridLines="0" zoomScale="85" zoomScaleNormal="85" workbookViewId="0" topLeftCell="A85">
      <selection activeCell="B2" sqref="B2:B9"/>
    </sheetView>
  </sheetViews>
  <sheetFormatPr defaultColWidth="9.140625" defaultRowHeight="13.5" customHeight="1"/>
  <cols>
    <col min="2" max="2" width="9.140625" style="23" customWidth="1"/>
    <col min="3" max="3" width="116.28125" style="7" customWidth="1"/>
    <col min="4" max="4" width="11.8515625" style="8" customWidth="1"/>
    <col min="5" max="5" width="14.57421875" style="19" customWidth="1"/>
    <col min="8" max="9" width="14.00390625" style="0" customWidth="1"/>
    <col min="10" max="10" width="8.28125" style="18" customWidth="1"/>
    <col min="11" max="11" width="7.57421875" style="0" customWidth="1"/>
  </cols>
  <sheetData>
    <row r="1" spans="1:11" s="22" customFormat="1" ht="67.5" customHeight="1" thickBot="1" thickTop="1">
      <c r="A1" s="62" t="s">
        <v>384</v>
      </c>
      <c r="B1" s="63" t="s">
        <v>385</v>
      </c>
      <c r="C1" s="128" t="s">
        <v>390</v>
      </c>
      <c r="D1" s="64" t="s">
        <v>389</v>
      </c>
      <c r="E1" s="65" t="s">
        <v>387</v>
      </c>
      <c r="F1" s="66" t="s">
        <v>381</v>
      </c>
      <c r="G1" s="66" t="s">
        <v>392</v>
      </c>
      <c r="H1" s="66" t="s">
        <v>388</v>
      </c>
      <c r="I1" s="66" t="s">
        <v>393</v>
      </c>
      <c r="J1" s="67" t="s">
        <v>382</v>
      </c>
      <c r="K1" s="66" t="s">
        <v>383</v>
      </c>
    </row>
    <row r="2" spans="1:11" s="1" customFormat="1" ht="13.5" customHeight="1">
      <c r="A2" s="70"/>
      <c r="B2" s="352">
        <v>1</v>
      </c>
      <c r="C2" s="71" t="s">
        <v>330</v>
      </c>
      <c r="D2" s="72">
        <v>72</v>
      </c>
      <c r="E2" s="354">
        <v>4053.6</v>
      </c>
      <c r="F2" s="73"/>
      <c r="G2" s="73"/>
      <c r="H2" s="73"/>
      <c r="I2" s="330"/>
      <c r="J2" s="74"/>
      <c r="K2" s="73"/>
    </row>
    <row r="3" spans="1:11" s="1" customFormat="1" ht="13.5" customHeight="1">
      <c r="A3" s="21"/>
      <c r="B3" s="347"/>
      <c r="C3" s="2" t="s">
        <v>331</v>
      </c>
      <c r="D3" s="3">
        <v>72</v>
      </c>
      <c r="E3" s="342"/>
      <c r="F3" s="14"/>
      <c r="G3" s="14"/>
      <c r="H3" s="14"/>
      <c r="I3" s="331"/>
      <c r="J3" s="15"/>
      <c r="K3" s="14"/>
    </row>
    <row r="4" spans="1:11" s="1" customFormat="1" ht="13.5" customHeight="1">
      <c r="A4" s="21"/>
      <c r="B4" s="347"/>
      <c r="C4" s="2" t="s">
        <v>332</v>
      </c>
      <c r="D4" s="3">
        <v>360</v>
      </c>
      <c r="E4" s="342"/>
      <c r="F4" s="14"/>
      <c r="G4" s="14"/>
      <c r="H4" s="14"/>
      <c r="I4" s="331"/>
      <c r="J4" s="15"/>
      <c r="K4" s="14"/>
    </row>
    <row r="5" spans="1:11" s="1" customFormat="1" ht="13.5" customHeight="1">
      <c r="A5" s="21"/>
      <c r="B5" s="347"/>
      <c r="C5" s="2" t="s">
        <v>333</v>
      </c>
      <c r="D5" s="3">
        <v>72</v>
      </c>
      <c r="E5" s="342"/>
      <c r="F5" s="14"/>
      <c r="G5" s="14"/>
      <c r="H5" s="14"/>
      <c r="I5" s="331"/>
      <c r="J5" s="15"/>
      <c r="K5" s="14"/>
    </row>
    <row r="6" spans="1:11" s="1" customFormat="1" ht="13.5" customHeight="1">
      <c r="A6" s="21"/>
      <c r="B6" s="347"/>
      <c r="C6" s="2" t="s">
        <v>334</v>
      </c>
      <c r="D6" s="3">
        <v>360</v>
      </c>
      <c r="E6" s="342"/>
      <c r="F6" s="14"/>
      <c r="G6" s="14"/>
      <c r="H6" s="14"/>
      <c r="I6" s="331"/>
      <c r="J6" s="15"/>
      <c r="K6" s="14"/>
    </row>
    <row r="7" spans="1:11" s="1" customFormat="1" ht="13.5" customHeight="1">
      <c r="A7" s="21"/>
      <c r="B7" s="347"/>
      <c r="C7" s="2" t="s">
        <v>335</v>
      </c>
      <c r="D7" s="3">
        <v>72</v>
      </c>
      <c r="E7" s="342"/>
      <c r="F7" s="14"/>
      <c r="G7" s="14"/>
      <c r="H7" s="14"/>
      <c r="I7" s="331"/>
      <c r="J7" s="15"/>
      <c r="K7" s="14"/>
    </row>
    <row r="8" spans="1:11" s="1" customFormat="1" ht="13.5" customHeight="1">
      <c r="A8" s="21"/>
      <c r="B8" s="347"/>
      <c r="C8" s="2" t="s">
        <v>336</v>
      </c>
      <c r="D8" s="3">
        <v>72</v>
      </c>
      <c r="E8" s="342"/>
      <c r="F8" s="14"/>
      <c r="G8" s="14"/>
      <c r="H8" s="14"/>
      <c r="I8" s="331"/>
      <c r="J8" s="15"/>
      <c r="K8" s="14"/>
    </row>
    <row r="9" spans="1:11" s="1" customFormat="1" ht="13.5" customHeight="1" thickBot="1">
      <c r="A9" s="75"/>
      <c r="B9" s="353"/>
      <c r="C9" s="76" t="s">
        <v>337</v>
      </c>
      <c r="D9" s="77">
        <v>360</v>
      </c>
      <c r="E9" s="355"/>
      <c r="F9" s="78"/>
      <c r="G9" s="78"/>
      <c r="H9" s="78"/>
      <c r="I9" s="332"/>
      <c r="J9" s="79"/>
      <c r="K9" s="78"/>
    </row>
    <row r="10" spans="2:11" s="30" customFormat="1" ht="13.5" customHeight="1" thickBot="1">
      <c r="B10" s="46"/>
      <c r="C10" s="47"/>
      <c r="D10" s="80"/>
      <c r="E10" s="38"/>
      <c r="F10" s="49"/>
      <c r="G10" s="49"/>
      <c r="H10" s="49"/>
      <c r="I10" s="49"/>
      <c r="J10" s="50"/>
      <c r="K10" s="49"/>
    </row>
    <row r="11" spans="1:11" s="1" customFormat="1" ht="13.5" customHeight="1">
      <c r="A11" s="70"/>
      <c r="B11" s="352">
        <v>2</v>
      </c>
      <c r="C11" s="71" t="s">
        <v>338</v>
      </c>
      <c r="D11" s="72">
        <v>360</v>
      </c>
      <c r="E11" s="354">
        <f>360*5.8+720*3.2+720*3.2+720*3.2+720*3+720*3+720*2.4+720*2.8+720*2.8+720*2.9+720*3+720*3+720*3</f>
        <v>27648</v>
      </c>
      <c r="F11" s="73"/>
      <c r="G11" s="73"/>
      <c r="H11" s="73"/>
      <c r="I11" s="330"/>
      <c r="J11" s="74"/>
      <c r="K11" s="73"/>
    </row>
    <row r="12" spans="1:11" s="1" customFormat="1" ht="13.5" customHeight="1">
      <c r="A12" s="21"/>
      <c r="B12" s="347"/>
      <c r="C12" s="2" t="s">
        <v>339</v>
      </c>
      <c r="D12" s="3">
        <v>720</v>
      </c>
      <c r="E12" s="342"/>
      <c r="F12" s="14"/>
      <c r="G12" s="14"/>
      <c r="H12" s="14"/>
      <c r="I12" s="331"/>
      <c r="J12" s="15"/>
      <c r="K12" s="14"/>
    </row>
    <row r="13" spans="1:11" s="1" customFormat="1" ht="13.5" customHeight="1">
      <c r="A13" s="21"/>
      <c r="B13" s="347"/>
      <c r="C13" s="2" t="s">
        <v>340</v>
      </c>
      <c r="D13" s="3">
        <v>720</v>
      </c>
      <c r="E13" s="342"/>
      <c r="F13" s="14"/>
      <c r="G13" s="14"/>
      <c r="H13" s="14"/>
      <c r="I13" s="331"/>
      <c r="J13" s="15"/>
      <c r="K13" s="14"/>
    </row>
    <row r="14" spans="1:11" s="1" customFormat="1" ht="13.5" customHeight="1">
      <c r="A14" s="21"/>
      <c r="B14" s="347"/>
      <c r="C14" s="2" t="s">
        <v>341</v>
      </c>
      <c r="D14" s="3">
        <v>720</v>
      </c>
      <c r="E14" s="342"/>
      <c r="F14" s="14"/>
      <c r="G14" s="14"/>
      <c r="H14" s="14"/>
      <c r="I14" s="331"/>
      <c r="J14" s="15"/>
      <c r="K14" s="14"/>
    </row>
    <row r="15" spans="1:11" s="1" customFormat="1" ht="13.5" customHeight="1">
      <c r="A15" s="21"/>
      <c r="B15" s="347"/>
      <c r="C15" s="2" t="s">
        <v>342</v>
      </c>
      <c r="D15" s="3">
        <v>720</v>
      </c>
      <c r="E15" s="342"/>
      <c r="F15" s="14"/>
      <c r="G15" s="14"/>
      <c r="H15" s="14"/>
      <c r="I15" s="331"/>
      <c r="J15" s="15"/>
      <c r="K15" s="14"/>
    </row>
    <row r="16" spans="1:11" s="1" customFormat="1" ht="13.5" customHeight="1">
      <c r="A16" s="21"/>
      <c r="B16" s="347"/>
      <c r="C16" s="2" t="s">
        <v>343</v>
      </c>
      <c r="D16" s="3">
        <v>720</v>
      </c>
      <c r="E16" s="342"/>
      <c r="F16" s="14"/>
      <c r="G16" s="14"/>
      <c r="H16" s="14"/>
      <c r="I16" s="331"/>
      <c r="J16" s="15"/>
      <c r="K16" s="14"/>
    </row>
    <row r="17" spans="1:11" s="1" customFormat="1" ht="13.5" customHeight="1">
      <c r="A17" s="21"/>
      <c r="B17" s="347"/>
      <c r="C17" s="2" t="s">
        <v>344</v>
      </c>
      <c r="D17" s="3">
        <v>720</v>
      </c>
      <c r="E17" s="342"/>
      <c r="F17" s="14"/>
      <c r="G17" s="14"/>
      <c r="H17" s="14"/>
      <c r="I17" s="331"/>
      <c r="J17" s="15"/>
      <c r="K17" s="14"/>
    </row>
    <row r="18" spans="1:11" s="1" customFormat="1" ht="13.5" customHeight="1">
      <c r="A18" s="21"/>
      <c r="B18" s="347"/>
      <c r="C18" s="2" t="s">
        <v>345</v>
      </c>
      <c r="D18" s="3">
        <v>720</v>
      </c>
      <c r="E18" s="342"/>
      <c r="F18" s="14"/>
      <c r="G18" s="14"/>
      <c r="H18" s="14"/>
      <c r="I18" s="331"/>
      <c r="J18" s="15"/>
      <c r="K18" s="14"/>
    </row>
    <row r="19" spans="1:11" s="1" customFormat="1" ht="13.5" customHeight="1">
      <c r="A19" s="21"/>
      <c r="B19" s="347"/>
      <c r="C19" s="2" t="s">
        <v>346</v>
      </c>
      <c r="D19" s="3">
        <v>720</v>
      </c>
      <c r="E19" s="342"/>
      <c r="F19" s="14"/>
      <c r="G19" s="14"/>
      <c r="H19" s="14"/>
      <c r="I19" s="331"/>
      <c r="J19" s="15"/>
      <c r="K19" s="14"/>
    </row>
    <row r="20" spans="1:11" s="1" customFormat="1" ht="13.5" customHeight="1">
      <c r="A20" s="21"/>
      <c r="B20" s="347"/>
      <c r="C20" s="2" t="s">
        <v>347</v>
      </c>
      <c r="D20" s="3">
        <v>720</v>
      </c>
      <c r="E20" s="342"/>
      <c r="F20" s="14"/>
      <c r="G20" s="14"/>
      <c r="H20" s="14"/>
      <c r="I20" s="331"/>
      <c r="J20" s="15"/>
      <c r="K20" s="14"/>
    </row>
    <row r="21" spans="1:11" s="1" customFormat="1" ht="13.5" customHeight="1">
      <c r="A21" s="21"/>
      <c r="B21" s="347"/>
      <c r="C21" s="2" t="s">
        <v>348</v>
      </c>
      <c r="D21" s="3">
        <v>720</v>
      </c>
      <c r="E21" s="342"/>
      <c r="F21" s="14"/>
      <c r="G21" s="14"/>
      <c r="H21" s="14"/>
      <c r="I21" s="331"/>
      <c r="J21" s="15"/>
      <c r="K21" s="14"/>
    </row>
    <row r="22" spans="1:11" s="1" customFormat="1" ht="13.5" customHeight="1">
      <c r="A22" s="21"/>
      <c r="B22" s="347"/>
      <c r="C22" s="2" t="s">
        <v>349</v>
      </c>
      <c r="D22" s="3">
        <v>720</v>
      </c>
      <c r="E22" s="342"/>
      <c r="F22" s="14"/>
      <c r="G22" s="14"/>
      <c r="H22" s="14"/>
      <c r="I22" s="331"/>
      <c r="J22" s="15"/>
      <c r="K22" s="14"/>
    </row>
    <row r="23" spans="1:11" s="1" customFormat="1" ht="13.5" customHeight="1" thickBot="1">
      <c r="A23" s="75"/>
      <c r="B23" s="353"/>
      <c r="C23" s="76" t="s">
        <v>350</v>
      </c>
      <c r="D23" s="77">
        <v>720</v>
      </c>
      <c r="E23" s="355"/>
      <c r="F23" s="78"/>
      <c r="G23" s="78"/>
      <c r="H23" s="78"/>
      <c r="I23" s="332"/>
      <c r="J23" s="79"/>
      <c r="K23" s="78"/>
    </row>
    <row r="24" spans="2:11" s="30" customFormat="1" ht="13.5" customHeight="1" thickBot="1">
      <c r="B24" s="46"/>
      <c r="C24" s="47"/>
      <c r="D24" s="80"/>
      <c r="E24" s="38"/>
      <c r="F24" s="49"/>
      <c r="G24" s="49"/>
      <c r="H24" s="49"/>
      <c r="I24" s="49"/>
      <c r="J24" s="50"/>
      <c r="K24" s="49"/>
    </row>
    <row r="25" spans="1:11" s="1" customFormat="1" ht="13.5" customHeight="1">
      <c r="A25" s="70"/>
      <c r="B25" s="352">
        <v>3</v>
      </c>
      <c r="C25" s="71" t="s">
        <v>351</v>
      </c>
      <c r="D25" s="72">
        <v>800</v>
      </c>
      <c r="E25" s="354">
        <v>12288</v>
      </c>
      <c r="F25" s="73"/>
      <c r="G25" s="73"/>
      <c r="H25" s="73"/>
      <c r="I25" s="330"/>
      <c r="J25" s="74"/>
      <c r="K25" s="73"/>
    </row>
    <row r="26" spans="1:11" s="1" customFormat="1" ht="13.5" customHeight="1">
      <c r="A26" s="21"/>
      <c r="B26" s="347"/>
      <c r="C26" s="2" t="s">
        <v>352</v>
      </c>
      <c r="D26" s="3">
        <v>800</v>
      </c>
      <c r="E26" s="342"/>
      <c r="F26" s="14"/>
      <c r="G26" s="14"/>
      <c r="H26" s="14"/>
      <c r="I26" s="331"/>
      <c r="J26" s="15"/>
      <c r="K26" s="14"/>
    </row>
    <row r="27" spans="1:11" s="1" customFormat="1" ht="13.5" customHeight="1">
      <c r="A27" s="21"/>
      <c r="B27" s="347"/>
      <c r="C27" s="2" t="s">
        <v>353</v>
      </c>
      <c r="D27" s="3">
        <v>800</v>
      </c>
      <c r="E27" s="342"/>
      <c r="F27" s="14"/>
      <c r="G27" s="14"/>
      <c r="H27" s="14"/>
      <c r="I27" s="331"/>
      <c r="J27" s="15"/>
      <c r="K27" s="14"/>
    </row>
    <row r="28" spans="1:11" s="1" customFormat="1" ht="13.5" customHeight="1" thickBot="1">
      <c r="A28" s="75"/>
      <c r="B28" s="353"/>
      <c r="C28" s="76" t="s">
        <v>354</v>
      </c>
      <c r="D28" s="77">
        <v>288</v>
      </c>
      <c r="E28" s="355"/>
      <c r="F28" s="78"/>
      <c r="G28" s="78"/>
      <c r="H28" s="78"/>
      <c r="I28" s="332"/>
      <c r="J28" s="79"/>
      <c r="K28" s="78"/>
    </row>
    <row r="29" spans="2:11" s="30" customFormat="1" ht="13.5" customHeight="1" thickBot="1">
      <c r="B29" s="46"/>
      <c r="C29" s="47"/>
      <c r="D29" s="80"/>
      <c r="E29" s="38"/>
      <c r="F29" s="49"/>
      <c r="G29" s="49"/>
      <c r="H29" s="49"/>
      <c r="I29" s="49"/>
      <c r="J29" s="50"/>
      <c r="K29" s="49"/>
    </row>
    <row r="30" spans="1:11" s="1" customFormat="1" ht="13.5" customHeight="1">
      <c r="A30" s="70"/>
      <c r="B30" s="352">
        <v>4</v>
      </c>
      <c r="C30" s="71" t="s">
        <v>355</v>
      </c>
      <c r="D30" s="72">
        <v>180</v>
      </c>
      <c r="E30" s="354">
        <v>4050</v>
      </c>
      <c r="F30" s="73"/>
      <c r="G30" s="73"/>
      <c r="H30" s="73"/>
      <c r="I30" s="330"/>
      <c r="J30" s="74"/>
      <c r="K30" s="73"/>
    </row>
    <row r="31" spans="1:11" s="1" customFormat="1" ht="13.5" customHeight="1" thickBot="1">
      <c r="A31" s="75"/>
      <c r="B31" s="353"/>
      <c r="C31" s="76" t="s">
        <v>356</v>
      </c>
      <c r="D31" s="77">
        <v>180</v>
      </c>
      <c r="E31" s="355"/>
      <c r="F31" s="78"/>
      <c r="G31" s="78"/>
      <c r="H31" s="78"/>
      <c r="I31" s="332"/>
      <c r="J31" s="79"/>
      <c r="K31" s="78"/>
    </row>
    <row r="32" spans="1:11" s="30" customFormat="1" ht="13.5" customHeight="1" thickBot="1">
      <c r="A32" s="51"/>
      <c r="B32" s="52"/>
      <c r="C32" s="81"/>
      <c r="D32" s="54"/>
      <c r="E32" s="82"/>
      <c r="F32" s="83"/>
      <c r="G32" s="83"/>
      <c r="H32" s="83"/>
      <c r="I32" s="83"/>
      <c r="J32" s="84"/>
      <c r="K32" s="83"/>
    </row>
    <row r="33" spans="1:11" s="1" customFormat="1" ht="13.5" customHeight="1" thickBot="1">
      <c r="A33" s="21"/>
      <c r="B33" s="23">
        <v>5</v>
      </c>
      <c r="C33" s="2" t="s">
        <v>357</v>
      </c>
      <c r="D33" s="3">
        <v>180</v>
      </c>
      <c r="E33" s="9">
        <v>3708</v>
      </c>
      <c r="F33" s="10"/>
      <c r="G33" s="10"/>
      <c r="H33" s="10"/>
      <c r="I33" s="10"/>
      <c r="J33" s="11"/>
      <c r="K33" s="10"/>
    </row>
    <row r="34" spans="1:11" s="30" customFormat="1" ht="13.5" customHeight="1" thickBot="1">
      <c r="A34" s="40"/>
      <c r="B34" s="41"/>
      <c r="C34" s="42"/>
      <c r="D34" s="85"/>
      <c r="E34" s="32"/>
      <c r="F34" s="44"/>
      <c r="G34" s="44"/>
      <c r="H34" s="44"/>
      <c r="I34" s="44"/>
      <c r="J34" s="45"/>
      <c r="K34" s="44"/>
    </row>
    <row r="35" spans="1:11" s="1" customFormat="1" ht="13.5" customHeight="1">
      <c r="A35" s="70"/>
      <c r="B35" s="356">
        <v>6</v>
      </c>
      <c r="C35" s="94" t="s">
        <v>358</v>
      </c>
      <c r="D35" s="95">
        <v>720</v>
      </c>
      <c r="E35" s="349">
        <f>720*2.39+720*2.43+720*5.1+720*2.58+720*5.6+720*5.7+720*6.3+720*8+720*6.2+720*3.9</f>
        <v>34704</v>
      </c>
      <c r="F35" s="96"/>
      <c r="G35" s="96"/>
      <c r="H35" s="96"/>
      <c r="I35" s="330"/>
      <c r="J35" s="97"/>
      <c r="K35" s="96"/>
    </row>
    <row r="36" spans="1:11" s="1" customFormat="1" ht="13.5" customHeight="1">
      <c r="A36" s="21"/>
      <c r="B36" s="326"/>
      <c r="C36" s="98" t="s">
        <v>359</v>
      </c>
      <c r="D36" s="99">
        <v>720</v>
      </c>
      <c r="E36" s="350"/>
      <c r="F36" s="100"/>
      <c r="G36" s="100"/>
      <c r="H36" s="100"/>
      <c r="I36" s="331"/>
      <c r="J36" s="101"/>
      <c r="K36" s="100"/>
    </row>
    <row r="37" spans="1:11" s="1" customFormat="1" ht="13.5" customHeight="1">
      <c r="A37" s="21"/>
      <c r="B37" s="326"/>
      <c r="C37" s="98" t="s">
        <v>360</v>
      </c>
      <c r="D37" s="99">
        <v>720</v>
      </c>
      <c r="E37" s="350"/>
      <c r="F37" s="100"/>
      <c r="G37" s="100"/>
      <c r="H37" s="100"/>
      <c r="I37" s="331"/>
      <c r="J37" s="101"/>
      <c r="K37" s="100"/>
    </row>
    <row r="38" spans="1:11" s="1" customFormat="1" ht="13.5" customHeight="1">
      <c r="A38" s="21"/>
      <c r="B38" s="326"/>
      <c r="C38" s="98" t="s">
        <v>361</v>
      </c>
      <c r="D38" s="99">
        <v>720</v>
      </c>
      <c r="E38" s="350"/>
      <c r="F38" s="100"/>
      <c r="G38" s="100"/>
      <c r="H38" s="100"/>
      <c r="I38" s="331"/>
      <c r="J38" s="101"/>
      <c r="K38" s="100"/>
    </row>
    <row r="39" spans="1:11" s="1" customFormat="1" ht="13.5" customHeight="1">
      <c r="A39" s="21"/>
      <c r="B39" s="326"/>
      <c r="C39" s="98" t="s">
        <v>362</v>
      </c>
      <c r="D39" s="99">
        <v>720</v>
      </c>
      <c r="E39" s="350"/>
      <c r="F39" s="100"/>
      <c r="G39" s="100"/>
      <c r="H39" s="100"/>
      <c r="I39" s="331"/>
      <c r="J39" s="101"/>
      <c r="K39" s="100"/>
    </row>
    <row r="40" spans="1:11" s="1" customFormat="1" ht="13.5" customHeight="1">
      <c r="A40" s="21"/>
      <c r="B40" s="326"/>
      <c r="C40" s="98" t="s">
        <v>363</v>
      </c>
      <c r="D40" s="99">
        <v>720</v>
      </c>
      <c r="E40" s="350"/>
      <c r="F40" s="100"/>
      <c r="G40" s="100"/>
      <c r="H40" s="100"/>
      <c r="I40" s="331"/>
      <c r="J40" s="101"/>
      <c r="K40" s="100"/>
    </row>
    <row r="41" spans="1:11" s="1" customFormat="1" ht="13.5" customHeight="1">
      <c r="A41" s="21"/>
      <c r="B41" s="326"/>
      <c r="C41" s="98" t="s">
        <v>364</v>
      </c>
      <c r="D41" s="99">
        <v>720</v>
      </c>
      <c r="E41" s="350"/>
      <c r="F41" s="100"/>
      <c r="G41" s="100"/>
      <c r="H41" s="100"/>
      <c r="I41" s="331"/>
      <c r="J41" s="101"/>
      <c r="K41" s="100"/>
    </row>
    <row r="42" spans="1:11" s="1" customFormat="1" ht="13.5" customHeight="1">
      <c r="A42" s="21"/>
      <c r="B42" s="326"/>
      <c r="C42" s="98" t="s">
        <v>365</v>
      </c>
      <c r="D42" s="99">
        <v>720</v>
      </c>
      <c r="E42" s="350"/>
      <c r="F42" s="100"/>
      <c r="G42" s="100"/>
      <c r="H42" s="100"/>
      <c r="I42" s="331"/>
      <c r="J42" s="101"/>
      <c r="K42" s="100"/>
    </row>
    <row r="43" spans="1:11" s="1" customFormat="1" ht="13.5" customHeight="1">
      <c r="A43" s="21"/>
      <c r="B43" s="326"/>
      <c r="C43" s="98" t="s">
        <v>366</v>
      </c>
      <c r="D43" s="99">
        <v>720</v>
      </c>
      <c r="E43" s="350"/>
      <c r="F43" s="100"/>
      <c r="G43" s="100"/>
      <c r="H43" s="100"/>
      <c r="I43" s="331"/>
      <c r="J43" s="101"/>
      <c r="K43" s="100"/>
    </row>
    <row r="44" spans="1:11" s="1" customFormat="1" ht="13.5" customHeight="1" thickBot="1">
      <c r="A44" s="75"/>
      <c r="B44" s="327"/>
      <c r="C44" s="102" t="s">
        <v>367</v>
      </c>
      <c r="D44" s="103">
        <v>720</v>
      </c>
      <c r="E44" s="351"/>
      <c r="F44" s="104"/>
      <c r="G44" s="104"/>
      <c r="H44" s="104"/>
      <c r="I44" s="332"/>
      <c r="J44" s="105"/>
      <c r="K44" s="104"/>
    </row>
    <row r="45" spans="2:11" s="30" customFormat="1" ht="13.5" customHeight="1">
      <c r="B45" s="46"/>
      <c r="C45" s="47"/>
      <c r="D45" s="48"/>
      <c r="E45" s="39"/>
      <c r="F45" s="49"/>
      <c r="G45" s="49"/>
      <c r="H45" s="49"/>
      <c r="I45" s="49"/>
      <c r="J45" s="50"/>
      <c r="K45" s="49"/>
    </row>
    <row r="46" spans="2:11" s="30" customFormat="1" ht="11.25" customHeight="1" thickBot="1">
      <c r="B46" s="46"/>
      <c r="C46" s="47"/>
      <c r="D46" s="48"/>
      <c r="E46" s="39"/>
      <c r="F46" s="49"/>
      <c r="G46" s="49"/>
      <c r="H46" s="49"/>
      <c r="I46" s="49"/>
      <c r="J46" s="50"/>
      <c r="K46" s="49"/>
    </row>
    <row r="47" spans="1:11" s="1" customFormat="1" ht="13.5" customHeight="1" thickBot="1">
      <c r="A47" s="87"/>
      <c r="B47" s="88">
        <v>7</v>
      </c>
      <c r="C47" s="89" t="s">
        <v>368</v>
      </c>
      <c r="D47" s="90">
        <v>36</v>
      </c>
      <c r="E47" s="91">
        <v>1402.2</v>
      </c>
      <c r="F47" s="92"/>
      <c r="G47" s="92"/>
      <c r="H47" s="92"/>
      <c r="I47" s="92"/>
      <c r="J47" s="93"/>
      <c r="K47" s="92"/>
    </row>
    <row r="48" spans="2:11" s="30" customFormat="1" ht="13.5" customHeight="1">
      <c r="B48" s="46"/>
      <c r="C48" s="47"/>
      <c r="D48" s="48"/>
      <c r="E48" s="39"/>
      <c r="F48" s="49"/>
      <c r="G48" s="49"/>
      <c r="H48" s="49"/>
      <c r="I48" s="49"/>
      <c r="J48" s="50"/>
      <c r="K48" s="49"/>
    </row>
    <row r="49" spans="2:11" s="30" customFormat="1" ht="17.25" customHeight="1" thickBot="1">
      <c r="B49" s="46"/>
      <c r="C49" s="47"/>
      <c r="D49" s="48"/>
      <c r="E49" s="39"/>
      <c r="F49" s="49"/>
      <c r="G49" s="49"/>
      <c r="H49" s="49"/>
      <c r="I49" s="49"/>
      <c r="J49" s="50"/>
      <c r="K49" s="49"/>
    </row>
    <row r="50" spans="1:11" s="1" customFormat="1" ht="13.5" customHeight="1">
      <c r="A50" s="70"/>
      <c r="B50" s="356">
        <v>8</v>
      </c>
      <c r="C50" s="94" t="s">
        <v>369</v>
      </c>
      <c r="D50" s="95">
        <v>180</v>
      </c>
      <c r="E50" s="349">
        <v>4320</v>
      </c>
      <c r="F50" s="96"/>
      <c r="G50" s="96"/>
      <c r="H50" s="96"/>
      <c r="I50" s="330"/>
      <c r="J50" s="97"/>
      <c r="K50" s="96"/>
    </row>
    <row r="51" spans="1:11" s="1" customFormat="1" ht="13.5" customHeight="1">
      <c r="A51" s="21"/>
      <c r="B51" s="326"/>
      <c r="C51" s="98" t="s">
        <v>370</v>
      </c>
      <c r="D51" s="99">
        <v>180</v>
      </c>
      <c r="E51" s="350"/>
      <c r="F51" s="100"/>
      <c r="G51" s="100"/>
      <c r="H51" s="100"/>
      <c r="I51" s="331"/>
      <c r="J51" s="101"/>
      <c r="K51" s="100"/>
    </row>
    <row r="52" spans="1:11" s="1" customFormat="1" ht="13.5" customHeight="1" thickBot="1">
      <c r="A52" s="75"/>
      <c r="B52" s="327"/>
      <c r="C52" s="102" t="s">
        <v>225</v>
      </c>
      <c r="D52" s="103">
        <v>180</v>
      </c>
      <c r="E52" s="351"/>
      <c r="F52" s="104"/>
      <c r="G52" s="104"/>
      <c r="H52" s="104"/>
      <c r="I52" s="332"/>
      <c r="J52" s="105"/>
      <c r="K52" s="104"/>
    </row>
    <row r="53" spans="2:11" s="30" customFormat="1" ht="13.5" customHeight="1" thickBot="1">
      <c r="B53" s="46"/>
      <c r="C53" s="47"/>
      <c r="D53" s="48"/>
      <c r="E53" s="39"/>
      <c r="F53" s="49"/>
      <c r="G53" s="49"/>
      <c r="H53" s="49"/>
      <c r="I53" s="49"/>
      <c r="J53" s="50"/>
      <c r="K53" s="49"/>
    </row>
    <row r="54" spans="1:11" s="1" customFormat="1" ht="13.5" customHeight="1">
      <c r="A54" s="70"/>
      <c r="B54" s="356">
        <v>9</v>
      </c>
      <c r="C54" s="94" t="s">
        <v>226</v>
      </c>
      <c r="D54" s="95">
        <v>360</v>
      </c>
      <c r="E54" s="349">
        <v>54657</v>
      </c>
      <c r="F54" s="96"/>
      <c r="G54" s="96"/>
      <c r="H54" s="96"/>
      <c r="I54" s="330"/>
      <c r="J54" s="97"/>
      <c r="K54" s="96"/>
    </row>
    <row r="55" spans="1:11" s="1" customFormat="1" ht="13.5" customHeight="1">
      <c r="A55" s="21"/>
      <c r="B55" s="326"/>
      <c r="C55" s="98" t="s">
        <v>227</v>
      </c>
      <c r="D55" s="99">
        <v>360</v>
      </c>
      <c r="E55" s="350"/>
      <c r="F55" s="100"/>
      <c r="G55" s="100"/>
      <c r="H55" s="100"/>
      <c r="I55" s="331"/>
      <c r="J55" s="101"/>
      <c r="K55" s="100"/>
    </row>
    <row r="56" spans="1:11" s="1" customFormat="1" ht="13.5" customHeight="1">
      <c r="A56" s="21"/>
      <c r="B56" s="326"/>
      <c r="C56" s="98" t="s">
        <v>228</v>
      </c>
      <c r="D56" s="99">
        <v>180</v>
      </c>
      <c r="E56" s="350"/>
      <c r="F56" s="100"/>
      <c r="G56" s="100"/>
      <c r="H56" s="100"/>
      <c r="I56" s="331"/>
      <c r="J56" s="101"/>
      <c r="K56" s="100"/>
    </row>
    <row r="57" spans="1:11" s="1" customFormat="1" ht="13.5" customHeight="1" thickBot="1">
      <c r="A57" s="75"/>
      <c r="B57" s="327"/>
      <c r="C57" s="102" t="s">
        <v>229</v>
      </c>
      <c r="D57" s="103">
        <v>360</v>
      </c>
      <c r="E57" s="351"/>
      <c r="F57" s="104"/>
      <c r="G57" s="104"/>
      <c r="H57" s="104"/>
      <c r="I57" s="332"/>
      <c r="J57" s="105"/>
      <c r="K57" s="104"/>
    </row>
    <row r="58" spans="2:11" s="30" customFormat="1" ht="13.5" customHeight="1" thickBot="1">
      <c r="B58" s="46"/>
      <c r="C58" s="47"/>
      <c r="D58" s="48"/>
      <c r="E58" s="39"/>
      <c r="F58" s="49"/>
      <c r="G58" s="49"/>
      <c r="H58" s="49"/>
      <c r="I58" s="49"/>
      <c r="J58" s="50"/>
      <c r="K58" s="49"/>
    </row>
    <row r="59" spans="1:11" s="1" customFormat="1" ht="13.5" customHeight="1">
      <c r="A59" s="70"/>
      <c r="B59" s="356">
        <v>10</v>
      </c>
      <c r="C59" s="94" t="s">
        <v>230</v>
      </c>
      <c r="D59" s="95">
        <v>720</v>
      </c>
      <c r="E59" s="349">
        <f>720*6.6+720*6.6+720*4.1+720*4.1+720*4.1</f>
        <v>18360</v>
      </c>
      <c r="F59" s="96"/>
      <c r="G59" s="96"/>
      <c r="H59" s="96"/>
      <c r="I59" s="330"/>
      <c r="J59" s="97"/>
      <c r="K59" s="96"/>
    </row>
    <row r="60" spans="1:11" s="1" customFormat="1" ht="13.5" customHeight="1">
      <c r="A60" s="21"/>
      <c r="B60" s="326"/>
      <c r="C60" s="98" t="s">
        <v>231</v>
      </c>
      <c r="D60" s="99">
        <v>720</v>
      </c>
      <c r="E60" s="350"/>
      <c r="F60" s="100"/>
      <c r="G60" s="100"/>
      <c r="H60" s="100"/>
      <c r="I60" s="331"/>
      <c r="J60" s="101"/>
      <c r="K60" s="100"/>
    </row>
    <row r="61" spans="1:11" s="1" customFormat="1" ht="13.5" customHeight="1">
      <c r="A61" s="21"/>
      <c r="B61" s="326"/>
      <c r="C61" s="98" t="s">
        <v>232</v>
      </c>
      <c r="D61" s="99">
        <v>720</v>
      </c>
      <c r="E61" s="350"/>
      <c r="F61" s="100"/>
      <c r="G61" s="100"/>
      <c r="H61" s="100"/>
      <c r="I61" s="331"/>
      <c r="J61" s="101"/>
      <c r="K61" s="100"/>
    </row>
    <row r="62" spans="1:11" s="1" customFormat="1" ht="13.5" customHeight="1">
      <c r="A62" s="21"/>
      <c r="B62" s="326"/>
      <c r="C62" s="98" t="s">
        <v>233</v>
      </c>
      <c r="D62" s="99">
        <v>720</v>
      </c>
      <c r="E62" s="350"/>
      <c r="F62" s="100"/>
      <c r="G62" s="100"/>
      <c r="H62" s="100"/>
      <c r="I62" s="331"/>
      <c r="J62" s="101"/>
      <c r="K62" s="100"/>
    </row>
    <row r="63" spans="1:11" s="1" customFormat="1" ht="13.5" customHeight="1" thickBot="1">
      <c r="A63" s="75"/>
      <c r="B63" s="327"/>
      <c r="C63" s="102" t="s">
        <v>234</v>
      </c>
      <c r="D63" s="103">
        <v>720</v>
      </c>
      <c r="E63" s="351"/>
      <c r="F63" s="104"/>
      <c r="G63" s="104"/>
      <c r="H63" s="104"/>
      <c r="I63" s="332"/>
      <c r="J63" s="105"/>
      <c r="K63" s="104"/>
    </row>
    <row r="64" spans="2:11" s="30" customFormat="1" ht="13.5" customHeight="1" thickBot="1">
      <c r="B64" s="46"/>
      <c r="C64" s="47"/>
      <c r="D64" s="48"/>
      <c r="E64" s="38"/>
      <c r="F64" s="49"/>
      <c r="G64" s="49"/>
      <c r="H64" s="49"/>
      <c r="I64" s="49"/>
      <c r="J64" s="50"/>
      <c r="K64" s="49"/>
    </row>
    <row r="65" spans="1:11" s="1" customFormat="1" ht="13.5" customHeight="1">
      <c r="A65" s="70"/>
      <c r="B65" s="356">
        <v>11</v>
      </c>
      <c r="C65" s="94" t="s">
        <v>235</v>
      </c>
      <c r="D65" s="95">
        <v>180</v>
      </c>
      <c r="E65" s="349">
        <v>4068</v>
      </c>
      <c r="F65" s="96"/>
      <c r="G65" s="96"/>
      <c r="H65" s="96"/>
      <c r="I65" s="330"/>
      <c r="J65" s="97"/>
      <c r="K65" s="96"/>
    </row>
    <row r="66" spans="1:11" s="1" customFormat="1" ht="13.5" customHeight="1">
      <c r="A66" s="21"/>
      <c r="B66" s="326"/>
      <c r="C66" s="98" t="s">
        <v>236</v>
      </c>
      <c r="D66" s="99">
        <v>180</v>
      </c>
      <c r="E66" s="350"/>
      <c r="F66" s="100"/>
      <c r="G66" s="100"/>
      <c r="H66" s="100"/>
      <c r="I66" s="331"/>
      <c r="J66" s="101"/>
      <c r="K66" s="100"/>
    </row>
    <row r="67" spans="1:11" s="1" customFormat="1" ht="13.5" customHeight="1">
      <c r="A67" s="21"/>
      <c r="B67" s="326"/>
      <c r="C67" s="98" t="s">
        <v>237</v>
      </c>
      <c r="D67" s="99">
        <v>180</v>
      </c>
      <c r="E67" s="350"/>
      <c r="F67" s="100"/>
      <c r="G67" s="100"/>
      <c r="H67" s="100"/>
      <c r="I67" s="331"/>
      <c r="J67" s="101"/>
      <c r="K67" s="100"/>
    </row>
    <row r="68" spans="1:11" s="1" customFormat="1" ht="13.5" customHeight="1" thickBot="1">
      <c r="A68" s="75"/>
      <c r="B68" s="327"/>
      <c r="C68" s="102" t="s">
        <v>239</v>
      </c>
      <c r="D68" s="103">
        <v>180</v>
      </c>
      <c r="E68" s="351"/>
      <c r="F68" s="104"/>
      <c r="G68" s="104"/>
      <c r="H68" s="104"/>
      <c r="I68" s="332"/>
      <c r="J68" s="105"/>
      <c r="K68" s="104"/>
    </row>
    <row r="69" spans="1:11" s="30" customFormat="1" ht="13.5" customHeight="1">
      <c r="A69" s="51"/>
      <c r="B69" s="52"/>
      <c r="C69" s="53"/>
      <c r="D69" s="86"/>
      <c r="E69" s="38"/>
      <c r="F69" s="68"/>
      <c r="G69" s="68"/>
      <c r="H69" s="68"/>
      <c r="I69" s="68"/>
      <c r="J69" s="69"/>
      <c r="K69" s="68"/>
    </row>
    <row r="70" spans="1:11" s="1" customFormat="1" ht="13.5" customHeight="1">
      <c r="A70" s="21"/>
      <c r="B70" s="346">
        <v>12</v>
      </c>
      <c r="C70" s="2" t="s">
        <v>240</v>
      </c>
      <c r="D70" s="4">
        <v>180</v>
      </c>
      <c r="E70" s="340">
        <v>4392</v>
      </c>
      <c r="F70" s="14"/>
      <c r="G70" s="14"/>
      <c r="H70" s="14"/>
      <c r="I70" s="333"/>
      <c r="J70" s="15"/>
      <c r="K70" s="14"/>
    </row>
    <row r="71" spans="1:11" s="1" customFormat="1" ht="13.5" customHeight="1">
      <c r="A71" s="21"/>
      <c r="B71" s="347"/>
      <c r="C71" s="2" t="s">
        <v>241</v>
      </c>
      <c r="D71" s="4">
        <v>180</v>
      </c>
      <c r="E71" s="342"/>
      <c r="F71" s="14"/>
      <c r="G71" s="14"/>
      <c r="H71" s="14"/>
      <c r="I71" s="331"/>
      <c r="J71" s="15"/>
      <c r="K71" s="14"/>
    </row>
    <row r="72" spans="1:11" s="1" customFormat="1" ht="13.5" customHeight="1">
      <c r="A72" s="21"/>
      <c r="B72" s="347"/>
      <c r="C72" s="2" t="s">
        <v>242</v>
      </c>
      <c r="D72" s="4">
        <v>180</v>
      </c>
      <c r="E72" s="342"/>
      <c r="F72" s="14"/>
      <c r="G72" s="14"/>
      <c r="H72" s="14"/>
      <c r="I72" s="331"/>
      <c r="J72" s="15"/>
      <c r="K72" s="14"/>
    </row>
    <row r="73" spans="1:11" s="1" customFormat="1" ht="13.5" customHeight="1">
      <c r="A73" s="21"/>
      <c r="B73" s="348"/>
      <c r="C73" s="2" t="s">
        <v>243</v>
      </c>
      <c r="D73" s="4">
        <v>180</v>
      </c>
      <c r="E73" s="341"/>
      <c r="F73" s="14"/>
      <c r="G73" s="14"/>
      <c r="H73" s="14"/>
      <c r="I73" s="334"/>
      <c r="J73" s="15"/>
      <c r="K73" s="14"/>
    </row>
    <row r="74" spans="1:11" s="30" customFormat="1" ht="13.5" customHeight="1" thickBot="1">
      <c r="A74" s="40"/>
      <c r="B74" s="41"/>
      <c r="C74" s="42"/>
      <c r="D74" s="43"/>
      <c r="E74" s="38"/>
      <c r="F74" s="106"/>
      <c r="G74" s="106"/>
      <c r="H74" s="106"/>
      <c r="I74" s="106"/>
      <c r="J74" s="107"/>
      <c r="K74" s="106"/>
    </row>
    <row r="75" spans="1:11" s="1" customFormat="1" ht="13.5" customHeight="1">
      <c r="A75" s="70"/>
      <c r="B75" s="356">
        <v>13</v>
      </c>
      <c r="C75" s="94" t="s">
        <v>298</v>
      </c>
      <c r="D75" s="95">
        <v>180</v>
      </c>
      <c r="E75" s="349">
        <v>5778</v>
      </c>
      <c r="F75" s="96"/>
      <c r="G75" s="96"/>
      <c r="H75" s="96"/>
      <c r="I75" s="330"/>
      <c r="J75" s="97"/>
      <c r="K75" s="96"/>
    </row>
    <row r="76" spans="1:11" s="1" customFormat="1" ht="13.5" customHeight="1">
      <c r="A76" s="21"/>
      <c r="B76" s="326"/>
      <c r="C76" s="98" t="s">
        <v>297</v>
      </c>
      <c r="D76" s="99">
        <v>180</v>
      </c>
      <c r="E76" s="350"/>
      <c r="F76" s="100"/>
      <c r="G76" s="100"/>
      <c r="H76" s="100"/>
      <c r="I76" s="331"/>
      <c r="J76" s="101"/>
      <c r="K76" s="100"/>
    </row>
    <row r="77" spans="1:11" s="1" customFormat="1" ht="13.5" customHeight="1">
      <c r="A77" s="21"/>
      <c r="B77" s="326"/>
      <c r="C77" s="98" t="s">
        <v>296</v>
      </c>
      <c r="D77" s="99">
        <v>180</v>
      </c>
      <c r="E77" s="350"/>
      <c r="F77" s="100"/>
      <c r="G77" s="100"/>
      <c r="H77" s="100"/>
      <c r="I77" s="331"/>
      <c r="J77" s="101"/>
      <c r="K77" s="100"/>
    </row>
    <row r="78" spans="1:11" s="1" customFormat="1" ht="13.5" customHeight="1">
      <c r="A78" s="21"/>
      <c r="B78" s="326"/>
      <c r="C78" s="98" t="s">
        <v>295</v>
      </c>
      <c r="D78" s="99">
        <v>180</v>
      </c>
      <c r="E78" s="350"/>
      <c r="F78" s="100"/>
      <c r="G78" s="100"/>
      <c r="H78" s="100"/>
      <c r="I78" s="331"/>
      <c r="J78" s="101"/>
      <c r="K78" s="100"/>
    </row>
    <row r="79" spans="1:11" s="1" customFormat="1" ht="13.5" customHeight="1">
      <c r="A79" s="21"/>
      <c r="B79" s="326"/>
      <c r="C79" s="98" t="s">
        <v>294</v>
      </c>
      <c r="D79" s="99">
        <v>180</v>
      </c>
      <c r="E79" s="350"/>
      <c r="F79" s="100"/>
      <c r="G79" s="100"/>
      <c r="H79" s="100"/>
      <c r="I79" s="331"/>
      <c r="J79" s="101"/>
      <c r="K79" s="100"/>
    </row>
    <row r="80" spans="1:11" s="1" customFormat="1" ht="13.5" customHeight="1" thickBot="1">
      <c r="A80" s="75"/>
      <c r="B80" s="327"/>
      <c r="C80" s="102" t="s">
        <v>293</v>
      </c>
      <c r="D80" s="103">
        <v>180</v>
      </c>
      <c r="E80" s="351"/>
      <c r="F80" s="104"/>
      <c r="G80" s="104"/>
      <c r="H80" s="104"/>
      <c r="I80" s="332"/>
      <c r="J80" s="105"/>
      <c r="K80" s="104"/>
    </row>
    <row r="81" spans="2:11" s="30" customFormat="1" ht="19.5" customHeight="1" thickBot="1">
      <c r="B81" s="46"/>
      <c r="C81" s="47"/>
      <c r="D81" s="48"/>
      <c r="E81" s="39"/>
      <c r="F81" s="49"/>
      <c r="G81" s="49"/>
      <c r="H81" s="49"/>
      <c r="I81" s="49"/>
      <c r="J81" s="50"/>
      <c r="K81" s="49"/>
    </row>
    <row r="82" spans="1:11" s="1" customFormat="1" ht="13.5" customHeight="1">
      <c r="A82" s="70"/>
      <c r="B82" s="356">
        <v>14</v>
      </c>
      <c r="C82" s="94" t="s">
        <v>244</v>
      </c>
      <c r="D82" s="95">
        <v>180</v>
      </c>
      <c r="E82" s="349">
        <v>2682</v>
      </c>
      <c r="F82" s="96"/>
      <c r="G82" s="96"/>
      <c r="H82" s="96"/>
      <c r="I82" s="330"/>
      <c r="J82" s="97"/>
      <c r="K82" s="96"/>
    </row>
    <row r="83" spans="1:11" s="1" customFormat="1" ht="13.5" customHeight="1">
      <c r="A83" s="21"/>
      <c r="B83" s="326"/>
      <c r="C83" s="98" t="s">
        <v>245</v>
      </c>
      <c r="D83" s="99">
        <v>180</v>
      </c>
      <c r="E83" s="350"/>
      <c r="F83" s="100"/>
      <c r="G83" s="100"/>
      <c r="H83" s="100"/>
      <c r="I83" s="331"/>
      <c r="J83" s="101"/>
      <c r="K83" s="100"/>
    </row>
    <row r="84" spans="1:11" s="1" customFormat="1" ht="13.5" customHeight="1" thickBot="1">
      <c r="A84" s="75"/>
      <c r="B84" s="327"/>
      <c r="C84" s="102" t="s">
        <v>246</v>
      </c>
      <c r="D84" s="103">
        <v>180</v>
      </c>
      <c r="E84" s="351"/>
      <c r="F84" s="104"/>
      <c r="G84" s="104"/>
      <c r="H84" s="104"/>
      <c r="I84" s="332"/>
      <c r="J84" s="105"/>
      <c r="K84" s="104"/>
    </row>
    <row r="85" spans="2:11" s="30" customFormat="1" ht="17.25" customHeight="1" thickBot="1">
      <c r="B85" s="46"/>
      <c r="C85" s="47"/>
      <c r="D85" s="48"/>
      <c r="E85" s="39"/>
      <c r="F85" s="49"/>
      <c r="G85" s="49"/>
      <c r="H85" s="49"/>
      <c r="I85" s="49"/>
      <c r="J85" s="50"/>
      <c r="K85" s="49"/>
    </row>
    <row r="86" spans="1:11" s="1" customFormat="1" ht="13.5" customHeight="1">
      <c r="A86" s="70"/>
      <c r="B86" s="356">
        <v>15</v>
      </c>
      <c r="C86" s="94" t="s">
        <v>247</v>
      </c>
      <c r="D86" s="95">
        <v>180</v>
      </c>
      <c r="E86" s="349">
        <v>8114</v>
      </c>
      <c r="F86" s="96"/>
      <c r="G86" s="96"/>
      <c r="H86" s="96"/>
      <c r="I86" s="330"/>
      <c r="J86" s="97"/>
      <c r="K86" s="96"/>
    </row>
    <row r="87" spans="1:11" s="1" customFormat="1" ht="13.5" customHeight="1">
      <c r="A87" s="21"/>
      <c r="B87" s="326"/>
      <c r="C87" s="98" t="s">
        <v>248</v>
      </c>
      <c r="D87" s="99">
        <v>180</v>
      </c>
      <c r="E87" s="350"/>
      <c r="F87" s="100"/>
      <c r="G87" s="100"/>
      <c r="H87" s="100"/>
      <c r="I87" s="331"/>
      <c r="J87" s="101"/>
      <c r="K87" s="100"/>
    </row>
    <row r="88" spans="1:11" s="1" customFormat="1" ht="13.5" customHeight="1">
      <c r="A88" s="21"/>
      <c r="B88" s="326"/>
      <c r="C88" s="98" t="s">
        <v>249</v>
      </c>
      <c r="D88" s="99">
        <v>180</v>
      </c>
      <c r="E88" s="350"/>
      <c r="F88" s="100"/>
      <c r="G88" s="100"/>
      <c r="H88" s="100"/>
      <c r="I88" s="331"/>
      <c r="J88" s="101"/>
      <c r="K88" s="100"/>
    </row>
    <row r="89" spans="1:11" s="1" customFormat="1" ht="13.5" customHeight="1" thickBot="1">
      <c r="A89" s="75"/>
      <c r="B89" s="327"/>
      <c r="C89" s="102" t="s">
        <v>250</v>
      </c>
      <c r="D89" s="103">
        <v>180</v>
      </c>
      <c r="E89" s="351"/>
      <c r="F89" s="104"/>
      <c r="G89" s="104"/>
      <c r="H89" s="104"/>
      <c r="I89" s="332"/>
      <c r="J89" s="105"/>
      <c r="K89" s="104"/>
    </row>
    <row r="90" spans="2:11" s="30" customFormat="1" ht="18" customHeight="1">
      <c r="B90" s="46"/>
      <c r="C90" s="47"/>
      <c r="D90" s="48"/>
      <c r="E90" s="38"/>
      <c r="F90" s="49"/>
      <c r="G90" s="49"/>
      <c r="H90" s="49"/>
      <c r="I90" s="49"/>
      <c r="J90" s="50"/>
      <c r="K90" s="49"/>
    </row>
    <row r="91" spans="2:11" s="30" customFormat="1" ht="18" customHeight="1" thickBot="1">
      <c r="B91" s="46"/>
      <c r="C91" s="47"/>
      <c r="D91" s="48"/>
      <c r="E91" s="38"/>
      <c r="F91" s="49"/>
      <c r="G91" s="49"/>
      <c r="H91" s="49"/>
      <c r="I91" s="49"/>
      <c r="J91" s="50"/>
      <c r="K91" s="49"/>
    </row>
    <row r="92" spans="1:11" s="1" customFormat="1" ht="13.5" customHeight="1">
      <c r="A92" s="70"/>
      <c r="B92" s="356">
        <v>16</v>
      </c>
      <c r="C92" s="94" t="s">
        <v>251</v>
      </c>
      <c r="D92" s="109">
        <v>360</v>
      </c>
      <c r="E92" s="349">
        <f>360*6.2+360*5.6+360*5.7+720*4.8+720*4.8+720*8.4+720*5.3</f>
        <v>23076</v>
      </c>
      <c r="F92" s="96"/>
      <c r="G92" s="96"/>
      <c r="H92" s="96"/>
      <c r="I92" s="330"/>
      <c r="J92" s="97"/>
      <c r="K92" s="96"/>
    </row>
    <row r="93" spans="1:11" s="1" customFormat="1" ht="13.5" customHeight="1">
      <c r="A93" s="21"/>
      <c r="B93" s="326"/>
      <c r="C93" s="98" t="s">
        <v>252</v>
      </c>
      <c r="D93" s="110">
        <v>360</v>
      </c>
      <c r="E93" s="350"/>
      <c r="F93" s="100"/>
      <c r="G93" s="100"/>
      <c r="H93" s="100"/>
      <c r="I93" s="331"/>
      <c r="J93" s="101"/>
      <c r="K93" s="100"/>
    </row>
    <row r="94" spans="1:11" s="1" customFormat="1" ht="13.5" customHeight="1">
      <c r="A94" s="21"/>
      <c r="B94" s="326"/>
      <c r="C94" s="98" t="s">
        <v>253</v>
      </c>
      <c r="D94" s="110">
        <v>360</v>
      </c>
      <c r="E94" s="350"/>
      <c r="F94" s="100"/>
      <c r="G94" s="100"/>
      <c r="H94" s="100"/>
      <c r="I94" s="331"/>
      <c r="J94" s="101"/>
      <c r="K94" s="100"/>
    </row>
    <row r="95" spans="1:11" s="1" customFormat="1" ht="13.5" customHeight="1">
      <c r="A95" s="21"/>
      <c r="B95" s="326"/>
      <c r="C95" s="98" t="s">
        <v>254</v>
      </c>
      <c r="D95" s="110">
        <v>720</v>
      </c>
      <c r="E95" s="350"/>
      <c r="F95" s="100"/>
      <c r="G95" s="100"/>
      <c r="H95" s="100"/>
      <c r="I95" s="331"/>
      <c r="J95" s="101"/>
      <c r="K95" s="100"/>
    </row>
    <row r="96" spans="1:11" s="1" customFormat="1" ht="13.5" customHeight="1">
      <c r="A96" s="21"/>
      <c r="B96" s="326"/>
      <c r="C96" s="98" t="s">
        <v>255</v>
      </c>
      <c r="D96" s="110">
        <v>720</v>
      </c>
      <c r="E96" s="350"/>
      <c r="F96" s="100"/>
      <c r="G96" s="100"/>
      <c r="H96" s="100"/>
      <c r="I96" s="331"/>
      <c r="J96" s="101"/>
      <c r="K96" s="100"/>
    </row>
    <row r="97" spans="1:11" s="1" customFormat="1" ht="13.5" customHeight="1">
      <c r="A97" s="21"/>
      <c r="B97" s="326"/>
      <c r="C97" s="98" t="s">
        <v>256</v>
      </c>
      <c r="D97" s="110">
        <v>720</v>
      </c>
      <c r="E97" s="350"/>
      <c r="F97" s="100"/>
      <c r="G97" s="100"/>
      <c r="H97" s="100"/>
      <c r="I97" s="331"/>
      <c r="J97" s="101"/>
      <c r="K97" s="100"/>
    </row>
    <row r="98" spans="1:11" s="1" customFormat="1" ht="13.5" customHeight="1" thickBot="1">
      <c r="A98" s="75"/>
      <c r="B98" s="327"/>
      <c r="C98" s="102" t="s">
        <v>257</v>
      </c>
      <c r="D98" s="111">
        <v>720</v>
      </c>
      <c r="E98" s="351"/>
      <c r="F98" s="104"/>
      <c r="G98" s="104"/>
      <c r="H98" s="104"/>
      <c r="I98" s="332"/>
      <c r="J98" s="105"/>
      <c r="K98" s="104"/>
    </row>
    <row r="99" spans="2:11" s="30" customFormat="1" ht="13.5" customHeight="1" thickBot="1">
      <c r="B99" s="46"/>
      <c r="C99" s="47"/>
      <c r="D99" s="108"/>
      <c r="E99" s="39"/>
      <c r="F99" s="49"/>
      <c r="G99" s="49"/>
      <c r="H99" s="49"/>
      <c r="I99" s="49"/>
      <c r="J99" s="50"/>
      <c r="K99" s="49"/>
    </row>
    <row r="100" spans="1:11" s="1" customFormat="1" ht="13.5" customHeight="1">
      <c r="A100" s="70"/>
      <c r="B100" s="356">
        <v>17</v>
      </c>
      <c r="C100" s="94" t="s">
        <v>258</v>
      </c>
      <c r="D100" s="95">
        <v>180</v>
      </c>
      <c r="E100" s="349">
        <v>3528</v>
      </c>
      <c r="F100" s="96"/>
      <c r="G100" s="96"/>
      <c r="H100" s="96"/>
      <c r="I100" s="330"/>
      <c r="J100" s="97"/>
      <c r="K100" s="96"/>
    </row>
    <row r="101" spans="1:11" s="1" customFormat="1" ht="13.5" customHeight="1" thickBot="1">
      <c r="A101" s="75"/>
      <c r="B101" s="327"/>
      <c r="C101" s="102" t="s">
        <v>259</v>
      </c>
      <c r="D101" s="103">
        <v>180</v>
      </c>
      <c r="E101" s="351"/>
      <c r="F101" s="104"/>
      <c r="G101" s="104"/>
      <c r="H101" s="104"/>
      <c r="I101" s="332"/>
      <c r="J101" s="105"/>
      <c r="K101" s="104"/>
    </row>
    <row r="102" spans="2:11" s="30" customFormat="1" ht="17.25" customHeight="1" thickBot="1">
      <c r="B102" s="46"/>
      <c r="C102" s="47"/>
      <c r="D102" s="48"/>
      <c r="E102" s="39"/>
      <c r="F102" s="49"/>
      <c r="G102" s="49"/>
      <c r="H102" s="49"/>
      <c r="I102" s="49"/>
      <c r="J102" s="50"/>
      <c r="K102" s="49"/>
    </row>
    <row r="103" spans="1:11" s="1" customFormat="1" ht="13.5" customHeight="1">
      <c r="A103" s="70"/>
      <c r="B103" s="356">
        <v>18</v>
      </c>
      <c r="C103" s="94" t="s">
        <v>260</v>
      </c>
      <c r="D103" s="95">
        <v>180</v>
      </c>
      <c r="E103" s="349">
        <v>13878</v>
      </c>
      <c r="F103" s="96"/>
      <c r="G103" s="96"/>
      <c r="H103" s="96"/>
      <c r="I103" s="330"/>
      <c r="J103" s="97"/>
      <c r="K103" s="96"/>
    </row>
    <row r="104" spans="1:11" s="1" customFormat="1" ht="13.5" customHeight="1">
      <c r="A104" s="21"/>
      <c r="B104" s="326"/>
      <c r="C104" s="98" t="s">
        <v>261</v>
      </c>
      <c r="D104" s="99">
        <v>180</v>
      </c>
      <c r="E104" s="350"/>
      <c r="F104" s="100"/>
      <c r="G104" s="100"/>
      <c r="H104" s="100"/>
      <c r="I104" s="331"/>
      <c r="J104" s="101"/>
      <c r="K104" s="100"/>
    </row>
    <row r="105" spans="1:11" s="1" customFormat="1" ht="13.5" customHeight="1">
      <c r="A105" s="21"/>
      <c r="B105" s="326"/>
      <c r="C105" s="98" t="s">
        <v>262</v>
      </c>
      <c r="D105" s="99">
        <v>180</v>
      </c>
      <c r="E105" s="350"/>
      <c r="F105" s="100"/>
      <c r="G105" s="100"/>
      <c r="H105" s="100"/>
      <c r="I105" s="331"/>
      <c r="J105" s="101"/>
      <c r="K105" s="100"/>
    </row>
    <row r="106" spans="1:11" s="1" customFormat="1" ht="13.5" customHeight="1">
      <c r="A106" s="21"/>
      <c r="B106" s="326"/>
      <c r="C106" s="98" t="s">
        <v>263</v>
      </c>
      <c r="D106" s="99">
        <v>180</v>
      </c>
      <c r="E106" s="350"/>
      <c r="F106" s="100"/>
      <c r="G106" s="100"/>
      <c r="H106" s="100"/>
      <c r="I106" s="331"/>
      <c r="J106" s="101"/>
      <c r="K106" s="100"/>
    </row>
    <row r="107" spans="1:11" s="1" customFormat="1" ht="13.5" customHeight="1">
      <c r="A107" s="21"/>
      <c r="B107" s="326"/>
      <c r="C107" s="98" t="s">
        <v>264</v>
      </c>
      <c r="D107" s="99">
        <v>180</v>
      </c>
      <c r="E107" s="350"/>
      <c r="F107" s="100"/>
      <c r="G107" s="100"/>
      <c r="H107" s="100"/>
      <c r="I107" s="331"/>
      <c r="J107" s="101"/>
      <c r="K107" s="100"/>
    </row>
    <row r="108" spans="1:11" s="1" customFormat="1" ht="13.5" customHeight="1">
      <c r="A108" s="21"/>
      <c r="B108" s="326"/>
      <c r="C108" s="98" t="s">
        <v>265</v>
      </c>
      <c r="D108" s="99">
        <v>180</v>
      </c>
      <c r="E108" s="350"/>
      <c r="F108" s="100"/>
      <c r="G108" s="100"/>
      <c r="H108" s="100"/>
      <c r="I108" s="331"/>
      <c r="J108" s="101"/>
      <c r="K108" s="100"/>
    </row>
    <row r="109" spans="1:11" s="1" customFormat="1" ht="13.5" customHeight="1">
      <c r="A109" s="21"/>
      <c r="B109" s="326"/>
      <c r="C109" s="98" t="s">
        <v>266</v>
      </c>
      <c r="D109" s="99">
        <v>180</v>
      </c>
      <c r="E109" s="350"/>
      <c r="F109" s="100"/>
      <c r="G109" s="100"/>
      <c r="H109" s="100"/>
      <c r="I109" s="331"/>
      <c r="J109" s="101"/>
      <c r="K109" s="100"/>
    </row>
    <row r="110" spans="1:11" s="1" customFormat="1" ht="13.5" customHeight="1">
      <c r="A110" s="21"/>
      <c r="B110" s="326"/>
      <c r="C110" s="98" t="s">
        <v>267</v>
      </c>
      <c r="D110" s="99">
        <v>180</v>
      </c>
      <c r="E110" s="350"/>
      <c r="F110" s="100"/>
      <c r="G110" s="100"/>
      <c r="H110" s="100"/>
      <c r="I110" s="331"/>
      <c r="J110" s="101"/>
      <c r="K110" s="100"/>
    </row>
    <row r="111" spans="1:11" s="1" customFormat="1" ht="13.5" customHeight="1" thickBot="1">
      <c r="A111" s="75"/>
      <c r="B111" s="327"/>
      <c r="C111" s="102" t="s">
        <v>268</v>
      </c>
      <c r="D111" s="103">
        <v>180</v>
      </c>
      <c r="E111" s="351"/>
      <c r="F111" s="104"/>
      <c r="G111" s="104"/>
      <c r="H111" s="104"/>
      <c r="I111" s="332"/>
      <c r="J111" s="105"/>
      <c r="K111" s="104"/>
    </row>
    <row r="112" spans="1:11" s="30" customFormat="1" ht="13.5" customHeight="1" thickBot="1">
      <c r="A112" s="51"/>
      <c r="B112" s="52"/>
      <c r="C112" s="53"/>
      <c r="D112" s="86"/>
      <c r="E112" s="39"/>
      <c r="F112" s="55"/>
      <c r="G112" s="55"/>
      <c r="H112" s="55"/>
      <c r="I112" s="55"/>
      <c r="J112" s="56"/>
      <c r="K112" s="55"/>
    </row>
    <row r="113" spans="1:11" s="1" customFormat="1" ht="13.5" customHeight="1">
      <c r="A113" s="21"/>
      <c r="B113" s="346">
        <v>19</v>
      </c>
      <c r="C113" s="2" t="s">
        <v>269</v>
      </c>
      <c r="D113" s="4">
        <v>180</v>
      </c>
      <c r="E113" s="340">
        <v>6030</v>
      </c>
      <c r="F113" s="12"/>
      <c r="G113" s="12"/>
      <c r="H113" s="12"/>
      <c r="I113" s="335"/>
      <c r="J113" s="13"/>
      <c r="K113" s="12"/>
    </row>
    <row r="114" spans="1:11" s="1" customFormat="1" ht="13.5" customHeight="1">
      <c r="A114" s="21"/>
      <c r="B114" s="347"/>
      <c r="C114" s="2" t="s">
        <v>270</v>
      </c>
      <c r="D114" s="4">
        <v>180</v>
      </c>
      <c r="E114" s="342"/>
      <c r="F114" s="14"/>
      <c r="G114" s="14"/>
      <c r="H114" s="14"/>
      <c r="I114" s="336"/>
      <c r="J114" s="15"/>
      <c r="K114" s="14"/>
    </row>
    <row r="115" spans="1:11" s="1" customFormat="1" ht="13.5" customHeight="1">
      <c r="A115" s="21"/>
      <c r="B115" s="347"/>
      <c r="C115" s="2" t="s">
        <v>271</v>
      </c>
      <c r="D115" s="4">
        <v>180</v>
      </c>
      <c r="E115" s="342"/>
      <c r="F115" s="14"/>
      <c r="G115" s="14"/>
      <c r="H115" s="14"/>
      <c r="I115" s="336"/>
      <c r="J115" s="15"/>
      <c r="K115" s="14"/>
    </row>
    <row r="116" spans="1:11" s="1" customFormat="1" ht="13.5" customHeight="1">
      <c r="A116" s="21"/>
      <c r="B116" s="347"/>
      <c r="C116" s="2" t="s">
        <v>272</v>
      </c>
      <c r="D116" s="4">
        <v>180</v>
      </c>
      <c r="E116" s="342"/>
      <c r="F116" s="14"/>
      <c r="G116" s="14"/>
      <c r="H116" s="14"/>
      <c r="I116" s="336"/>
      <c r="J116" s="15"/>
      <c r="K116" s="14"/>
    </row>
    <row r="117" spans="1:11" s="1" customFormat="1" ht="13.5" customHeight="1" thickBot="1">
      <c r="A117" s="21"/>
      <c r="B117" s="348"/>
      <c r="C117" s="2" t="s">
        <v>273</v>
      </c>
      <c r="D117" s="4">
        <v>180</v>
      </c>
      <c r="E117" s="341"/>
      <c r="F117" s="16"/>
      <c r="G117" s="16"/>
      <c r="H117" s="16"/>
      <c r="I117" s="337"/>
      <c r="J117" s="17"/>
      <c r="K117" s="16"/>
    </row>
    <row r="118" spans="1:11" s="30" customFormat="1" ht="13.5" customHeight="1" thickBot="1">
      <c r="A118" s="24"/>
      <c r="B118" s="25"/>
      <c r="C118" s="26"/>
      <c r="D118" s="35"/>
      <c r="E118" s="39"/>
      <c r="F118" s="36"/>
      <c r="G118" s="36"/>
      <c r="H118" s="36"/>
      <c r="I118" s="36"/>
      <c r="J118" s="37"/>
      <c r="K118" s="36"/>
    </row>
    <row r="119" spans="1:11" s="1" customFormat="1" ht="13.5" customHeight="1">
      <c r="A119" s="21"/>
      <c r="B119" s="346">
        <v>20</v>
      </c>
      <c r="C119" s="2" t="s">
        <v>274</v>
      </c>
      <c r="D119" s="4">
        <v>180</v>
      </c>
      <c r="E119" s="340">
        <f>(180*26.08)+(180*24.75)+(180*23.92)+(180*19.83)+(180*19.83)+(180*26.08)</f>
        <v>25288.200000000004</v>
      </c>
      <c r="F119" s="12"/>
      <c r="G119" s="12"/>
      <c r="H119" s="12"/>
      <c r="I119" s="338"/>
      <c r="J119" s="13"/>
      <c r="K119" s="12"/>
    </row>
    <row r="120" spans="1:11" s="1" customFormat="1" ht="13.5" customHeight="1">
      <c r="A120" s="21"/>
      <c r="B120" s="347"/>
      <c r="C120" s="2" t="s">
        <v>275</v>
      </c>
      <c r="D120" s="4">
        <v>180</v>
      </c>
      <c r="E120" s="342"/>
      <c r="F120" s="14"/>
      <c r="G120" s="14"/>
      <c r="H120" s="14"/>
      <c r="I120" s="331"/>
      <c r="J120" s="15"/>
      <c r="K120" s="14"/>
    </row>
    <row r="121" spans="1:11" s="1" customFormat="1" ht="13.5" customHeight="1">
      <c r="A121" s="21"/>
      <c r="B121" s="347"/>
      <c r="C121" s="2" t="s">
        <v>276</v>
      </c>
      <c r="D121" s="4">
        <v>180</v>
      </c>
      <c r="E121" s="342"/>
      <c r="F121" s="14"/>
      <c r="G121" s="14"/>
      <c r="H121" s="14"/>
      <c r="I121" s="331"/>
      <c r="J121" s="15"/>
      <c r="K121" s="14"/>
    </row>
    <row r="122" spans="1:11" s="1" customFormat="1" ht="13.5" customHeight="1">
      <c r="A122" s="21"/>
      <c r="B122" s="347"/>
      <c r="C122" s="2" t="s">
        <v>277</v>
      </c>
      <c r="D122" s="4">
        <v>180</v>
      </c>
      <c r="E122" s="342"/>
      <c r="F122" s="14"/>
      <c r="G122" s="14"/>
      <c r="H122" s="14"/>
      <c r="I122" s="331"/>
      <c r="J122" s="15"/>
      <c r="K122" s="14"/>
    </row>
    <row r="123" spans="1:11" s="1" customFormat="1" ht="13.5" customHeight="1">
      <c r="A123" s="21"/>
      <c r="B123" s="347"/>
      <c r="C123" s="2" t="s">
        <v>278</v>
      </c>
      <c r="D123" s="4">
        <v>180</v>
      </c>
      <c r="E123" s="342"/>
      <c r="F123" s="14"/>
      <c r="G123" s="14"/>
      <c r="H123" s="14"/>
      <c r="I123" s="331"/>
      <c r="J123" s="15"/>
      <c r="K123" s="14"/>
    </row>
    <row r="124" spans="1:11" s="1" customFormat="1" ht="13.5" customHeight="1">
      <c r="A124" s="21"/>
      <c r="B124" s="348"/>
      <c r="C124" s="2" t="s">
        <v>279</v>
      </c>
      <c r="D124" s="4">
        <v>180</v>
      </c>
      <c r="E124" s="341"/>
      <c r="F124" s="14"/>
      <c r="G124" s="14"/>
      <c r="H124" s="14"/>
      <c r="I124" s="334"/>
      <c r="J124" s="15"/>
      <c r="K124" s="14"/>
    </row>
    <row r="125" spans="1:11" s="30" customFormat="1" ht="13.5" customHeight="1">
      <c r="A125" s="24"/>
      <c r="B125" s="25"/>
      <c r="C125" s="26"/>
      <c r="D125" s="35"/>
      <c r="E125" s="38"/>
      <c r="F125" s="28"/>
      <c r="G125" s="28"/>
      <c r="H125" s="28"/>
      <c r="I125" s="28"/>
      <c r="J125" s="29"/>
      <c r="K125" s="28"/>
    </row>
    <row r="126" spans="1:11" s="1" customFormat="1" ht="13.5" customHeight="1">
      <c r="A126" s="21"/>
      <c r="B126" s="346">
        <v>21</v>
      </c>
      <c r="C126" s="2" t="s">
        <v>280</v>
      </c>
      <c r="D126" s="4">
        <v>180</v>
      </c>
      <c r="E126" s="340">
        <f>(180*67)+(180*19.1)</f>
        <v>15498</v>
      </c>
      <c r="F126" s="14"/>
      <c r="G126" s="14"/>
      <c r="H126" s="14"/>
      <c r="I126" s="333"/>
      <c r="J126" s="15"/>
      <c r="K126" s="14"/>
    </row>
    <row r="127" spans="1:11" s="1" customFormat="1" ht="13.5" customHeight="1">
      <c r="A127" s="21"/>
      <c r="B127" s="348"/>
      <c r="C127" s="2" t="s">
        <v>281</v>
      </c>
      <c r="D127" s="4">
        <v>180</v>
      </c>
      <c r="E127" s="341"/>
      <c r="F127" s="14"/>
      <c r="G127" s="14"/>
      <c r="H127" s="14"/>
      <c r="I127" s="334"/>
      <c r="J127" s="15"/>
      <c r="K127" s="14"/>
    </row>
    <row r="128" spans="1:11" s="30" customFormat="1" ht="13.5" customHeight="1">
      <c r="A128" s="24"/>
      <c r="B128" s="25"/>
      <c r="C128" s="26"/>
      <c r="D128" s="35"/>
      <c r="E128" s="38"/>
      <c r="F128" s="28"/>
      <c r="G128" s="28"/>
      <c r="H128" s="28"/>
      <c r="I128" s="28"/>
      <c r="J128" s="29"/>
      <c r="K128" s="28"/>
    </row>
    <row r="129" spans="1:11" s="1" customFormat="1" ht="13.5" customHeight="1">
      <c r="A129" s="21"/>
      <c r="B129" s="346">
        <v>22</v>
      </c>
      <c r="C129" s="2" t="s">
        <v>282</v>
      </c>
      <c r="D129" s="4">
        <v>180</v>
      </c>
      <c r="E129" s="340">
        <v>2664</v>
      </c>
      <c r="F129" s="14"/>
      <c r="G129" s="14"/>
      <c r="H129" s="14"/>
      <c r="I129" s="333"/>
      <c r="J129" s="15"/>
      <c r="K129" s="14"/>
    </row>
    <row r="130" spans="1:11" s="1" customFormat="1" ht="13.5" customHeight="1">
      <c r="A130" s="21"/>
      <c r="B130" s="347"/>
      <c r="C130" s="2" t="s">
        <v>283</v>
      </c>
      <c r="D130" s="4">
        <v>180</v>
      </c>
      <c r="E130" s="342"/>
      <c r="F130" s="14"/>
      <c r="G130" s="14"/>
      <c r="H130" s="14"/>
      <c r="I130" s="331"/>
      <c r="J130" s="15"/>
      <c r="K130" s="14"/>
    </row>
    <row r="131" spans="1:11" s="1" customFormat="1" ht="13.5" customHeight="1">
      <c r="A131" s="21"/>
      <c r="B131" s="347"/>
      <c r="C131" s="2" t="s">
        <v>284</v>
      </c>
      <c r="D131" s="4">
        <v>180</v>
      </c>
      <c r="E131" s="342"/>
      <c r="F131" s="14"/>
      <c r="G131" s="14"/>
      <c r="H131" s="14"/>
      <c r="I131" s="331"/>
      <c r="J131" s="15"/>
      <c r="K131" s="14"/>
    </row>
    <row r="132" spans="1:11" s="1" customFormat="1" ht="13.5" customHeight="1">
      <c r="A132" s="21"/>
      <c r="B132" s="348"/>
      <c r="C132" s="2" t="s">
        <v>285</v>
      </c>
      <c r="D132" s="4">
        <v>180</v>
      </c>
      <c r="E132" s="341"/>
      <c r="F132" s="14"/>
      <c r="G132" s="14"/>
      <c r="H132" s="14"/>
      <c r="I132" s="334"/>
      <c r="J132" s="15"/>
      <c r="K132" s="14"/>
    </row>
    <row r="133" spans="1:11" s="30" customFormat="1" ht="13.5" customHeight="1">
      <c r="A133" s="24"/>
      <c r="B133" s="25"/>
      <c r="C133" s="31"/>
      <c r="D133" s="35"/>
      <c r="E133" s="38"/>
      <c r="F133" s="28"/>
      <c r="G133" s="28"/>
      <c r="H133" s="28"/>
      <c r="I133" s="28"/>
      <c r="J133" s="29"/>
      <c r="K133" s="28"/>
    </row>
    <row r="134" spans="1:11" s="1" customFormat="1" ht="13.5" customHeight="1">
      <c r="A134" s="21"/>
      <c r="B134" s="23">
        <v>23</v>
      </c>
      <c r="C134" s="2" t="s">
        <v>286</v>
      </c>
      <c r="D134" s="4">
        <v>180</v>
      </c>
      <c r="E134" s="20">
        <v>4266</v>
      </c>
      <c r="F134" s="14"/>
      <c r="G134" s="14"/>
      <c r="H134" s="14"/>
      <c r="I134" s="14"/>
      <c r="J134" s="15"/>
      <c r="K134" s="14"/>
    </row>
    <row r="135" spans="1:11" s="30" customFormat="1" ht="13.5" customHeight="1">
      <c r="A135" s="24"/>
      <c r="B135" s="25"/>
      <c r="C135" s="26"/>
      <c r="D135" s="35"/>
      <c r="E135" s="38"/>
      <c r="F135" s="28"/>
      <c r="G135" s="28"/>
      <c r="H135" s="28"/>
      <c r="I135" s="28"/>
      <c r="J135" s="29"/>
      <c r="K135" s="28"/>
    </row>
    <row r="136" spans="1:11" s="1" customFormat="1" ht="13.5" customHeight="1">
      <c r="A136" s="21"/>
      <c r="B136" s="23">
        <v>24</v>
      </c>
      <c r="C136" s="2" t="s">
        <v>287</v>
      </c>
      <c r="D136" s="4">
        <v>180</v>
      </c>
      <c r="E136" s="20">
        <v>4050</v>
      </c>
      <c r="F136" s="14"/>
      <c r="G136" s="14"/>
      <c r="H136" s="14"/>
      <c r="I136" s="14"/>
      <c r="J136" s="15"/>
      <c r="K136" s="14"/>
    </row>
    <row r="137" spans="1:11" s="30" customFormat="1" ht="13.5" customHeight="1">
      <c r="A137" s="24"/>
      <c r="B137" s="25"/>
      <c r="C137" s="26"/>
      <c r="D137" s="35"/>
      <c r="E137" s="38"/>
      <c r="F137" s="28"/>
      <c r="G137" s="28"/>
      <c r="H137" s="28"/>
      <c r="I137" s="28"/>
      <c r="J137" s="29"/>
      <c r="K137" s="28"/>
    </row>
    <row r="138" spans="1:11" s="1" customFormat="1" ht="13.5" customHeight="1">
      <c r="A138" s="21"/>
      <c r="B138" s="23">
        <v>25</v>
      </c>
      <c r="C138" s="2" t="s">
        <v>288</v>
      </c>
      <c r="D138" s="4">
        <v>180</v>
      </c>
      <c r="E138" s="20">
        <v>1530</v>
      </c>
      <c r="F138" s="14"/>
      <c r="G138" s="14"/>
      <c r="H138" s="14"/>
      <c r="I138" s="14"/>
      <c r="J138" s="15"/>
      <c r="K138" s="14"/>
    </row>
    <row r="139" spans="1:11" s="30" customFormat="1" ht="13.5" customHeight="1">
      <c r="A139" s="24"/>
      <c r="B139" s="25"/>
      <c r="C139" s="26"/>
      <c r="D139" s="35"/>
      <c r="E139" s="38"/>
      <c r="F139" s="28"/>
      <c r="G139" s="28"/>
      <c r="H139" s="28"/>
      <c r="I139" s="28"/>
      <c r="J139" s="29"/>
      <c r="K139" s="28"/>
    </row>
    <row r="140" spans="1:11" s="1" customFormat="1" ht="13.5" customHeight="1">
      <c r="A140" s="21"/>
      <c r="B140" s="346">
        <v>26</v>
      </c>
      <c r="C140" s="2" t="s">
        <v>289</v>
      </c>
      <c r="D140" s="4">
        <v>180</v>
      </c>
      <c r="E140" s="340">
        <v>2664</v>
      </c>
      <c r="F140" s="14"/>
      <c r="G140" s="14"/>
      <c r="H140" s="14"/>
      <c r="I140" s="14"/>
      <c r="J140" s="15"/>
      <c r="K140" s="14"/>
    </row>
    <row r="141" spans="1:11" s="1" customFormat="1" ht="13.5" customHeight="1">
      <c r="A141" s="21"/>
      <c r="B141" s="348"/>
      <c r="C141" s="2" t="s">
        <v>290</v>
      </c>
      <c r="D141" s="4">
        <v>180</v>
      </c>
      <c r="E141" s="341"/>
      <c r="F141" s="14"/>
      <c r="G141" s="14"/>
      <c r="H141" s="14"/>
      <c r="I141" s="14"/>
      <c r="J141" s="15"/>
      <c r="K141" s="14"/>
    </row>
    <row r="142" spans="1:11" s="30" customFormat="1" ht="13.5" customHeight="1" thickBot="1">
      <c r="A142" s="24"/>
      <c r="B142" s="25"/>
      <c r="C142" s="26"/>
      <c r="D142" s="35"/>
      <c r="E142" s="38"/>
      <c r="F142" s="106"/>
      <c r="G142" s="106"/>
      <c r="H142" s="106"/>
      <c r="I142" s="106"/>
      <c r="J142" s="107"/>
      <c r="K142" s="106"/>
    </row>
    <row r="143" spans="1:11" s="1" customFormat="1" ht="13.5" customHeight="1">
      <c r="A143" s="21"/>
      <c r="B143" s="346">
        <v>27</v>
      </c>
      <c r="C143" s="2" t="s">
        <v>291</v>
      </c>
      <c r="D143" s="4">
        <v>180</v>
      </c>
      <c r="E143" s="340">
        <v>1656</v>
      </c>
      <c r="F143" s="12"/>
      <c r="G143" s="12"/>
      <c r="H143" s="12"/>
      <c r="I143" s="335"/>
      <c r="J143" s="13"/>
      <c r="K143" s="12"/>
    </row>
    <row r="144" spans="1:11" s="1" customFormat="1" ht="13.5" customHeight="1" thickBot="1">
      <c r="A144" s="21"/>
      <c r="B144" s="348"/>
      <c r="C144" s="2" t="s">
        <v>292</v>
      </c>
      <c r="D144" s="4">
        <v>180</v>
      </c>
      <c r="E144" s="341"/>
      <c r="F144" s="16"/>
      <c r="G144" s="16"/>
      <c r="H144" s="16"/>
      <c r="I144" s="337"/>
      <c r="J144" s="17"/>
      <c r="K144" s="16"/>
    </row>
    <row r="145" spans="1:11" s="30" customFormat="1" ht="13.5" customHeight="1" thickBot="1">
      <c r="A145" s="40"/>
      <c r="B145" s="41"/>
      <c r="C145" s="42"/>
      <c r="D145" s="43"/>
      <c r="E145" s="39"/>
      <c r="F145" s="44"/>
      <c r="G145" s="44"/>
      <c r="H145" s="44"/>
      <c r="I145" s="44"/>
      <c r="J145" s="45"/>
      <c r="K145" s="44"/>
    </row>
    <row r="146" spans="1:11" s="1" customFormat="1" ht="13.5" customHeight="1">
      <c r="A146" s="112"/>
      <c r="B146" s="328">
        <v>28</v>
      </c>
      <c r="C146" s="113" t="s">
        <v>303</v>
      </c>
      <c r="D146" s="114">
        <v>360</v>
      </c>
      <c r="E146" s="343">
        <f>(360*27.25)+(360*29.83)+(180*24.75)+(180*29.92)+(180*19.83)</f>
        <v>33958.8</v>
      </c>
      <c r="F146" s="12"/>
      <c r="G146" s="12"/>
      <c r="H146" s="12"/>
      <c r="I146" s="338"/>
      <c r="J146" s="13"/>
      <c r="K146" s="12"/>
    </row>
    <row r="147" spans="1:11" s="1" customFormat="1" ht="13.5" customHeight="1">
      <c r="A147" s="115"/>
      <c r="B147" s="347"/>
      <c r="C147" s="2" t="s">
        <v>299</v>
      </c>
      <c r="D147" s="4">
        <v>360</v>
      </c>
      <c r="E147" s="344"/>
      <c r="F147" s="14"/>
      <c r="G147" s="14"/>
      <c r="H147" s="14"/>
      <c r="I147" s="331"/>
      <c r="J147" s="15"/>
      <c r="K147" s="14"/>
    </row>
    <row r="148" spans="1:11" s="1" customFormat="1" ht="13.5" customHeight="1">
      <c r="A148" s="115"/>
      <c r="B148" s="347"/>
      <c r="C148" s="2" t="s">
        <v>301</v>
      </c>
      <c r="D148" s="4">
        <v>180</v>
      </c>
      <c r="E148" s="344"/>
      <c r="F148" s="14"/>
      <c r="G148" s="14"/>
      <c r="H148" s="14"/>
      <c r="I148" s="331"/>
      <c r="J148" s="15"/>
      <c r="K148" s="14"/>
    </row>
    <row r="149" spans="1:11" s="1" customFormat="1" ht="13.5" customHeight="1">
      <c r="A149" s="115"/>
      <c r="B149" s="347"/>
      <c r="C149" s="2" t="s">
        <v>300</v>
      </c>
      <c r="D149" s="4">
        <v>180</v>
      </c>
      <c r="E149" s="344"/>
      <c r="F149" s="14"/>
      <c r="G149" s="14"/>
      <c r="H149" s="14"/>
      <c r="I149" s="331"/>
      <c r="J149" s="15"/>
      <c r="K149" s="14"/>
    </row>
    <row r="150" spans="1:11" s="1" customFormat="1" ht="13.5" customHeight="1">
      <c r="A150" s="115"/>
      <c r="B150" s="347"/>
      <c r="C150" s="2" t="s">
        <v>302</v>
      </c>
      <c r="D150" s="4">
        <v>180</v>
      </c>
      <c r="E150" s="344"/>
      <c r="F150" s="14"/>
      <c r="G150" s="14"/>
      <c r="H150" s="14"/>
      <c r="I150" s="331"/>
      <c r="J150" s="15"/>
      <c r="K150" s="14"/>
    </row>
    <row r="151" spans="1:11" s="30" customFormat="1" ht="13.5" customHeight="1" thickBot="1">
      <c r="A151" s="116"/>
      <c r="B151" s="329"/>
      <c r="C151" s="117" t="s">
        <v>304</v>
      </c>
      <c r="D151" s="118"/>
      <c r="E151" s="345"/>
      <c r="F151" s="16"/>
      <c r="G151" s="16"/>
      <c r="H151" s="16"/>
      <c r="I151" s="324"/>
      <c r="J151" s="17"/>
      <c r="K151" s="16"/>
    </row>
    <row r="152" spans="2:11" s="30" customFormat="1" ht="13.5" customHeight="1">
      <c r="B152" s="46"/>
      <c r="C152" s="47"/>
      <c r="D152" s="48"/>
      <c r="E152" s="39"/>
      <c r="F152" s="49"/>
      <c r="G152" s="49"/>
      <c r="H152" s="49"/>
      <c r="I152" s="49"/>
      <c r="J152" s="50"/>
      <c r="K152" s="49"/>
    </row>
    <row r="153" spans="1:11" s="1" customFormat="1" ht="18" customHeight="1" thickBot="1">
      <c r="A153" s="21"/>
      <c r="B153" s="119"/>
      <c r="C153" s="129" t="s">
        <v>391</v>
      </c>
      <c r="D153" s="120"/>
      <c r="E153" s="121"/>
      <c r="F153" s="122"/>
      <c r="G153" s="122"/>
      <c r="H153" s="122"/>
      <c r="I153" s="122"/>
      <c r="J153" s="123"/>
      <c r="K153" s="122"/>
    </row>
    <row r="154" spans="1:11" s="1" customFormat="1" ht="15.75" customHeight="1">
      <c r="A154" s="21" t="s">
        <v>374</v>
      </c>
      <c r="B154" s="346">
        <v>29</v>
      </c>
      <c r="C154" s="2" t="s">
        <v>375</v>
      </c>
      <c r="D154" s="3">
        <v>30</v>
      </c>
      <c r="E154" s="340">
        <v>3150</v>
      </c>
      <c r="F154" s="12"/>
      <c r="G154" s="12"/>
      <c r="H154" s="12"/>
      <c r="I154" s="338"/>
      <c r="J154" s="13"/>
      <c r="K154" s="12"/>
    </row>
    <row r="155" spans="1:11" s="1" customFormat="1" ht="15.75" customHeight="1">
      <c r="A155" s="21" t="s">
        <v>374</v>
      </c>
      <c r="B155" s="347"/>
      <c r="C155" s="2" t="s">
        <v>376</v>
      </c>
      <c r="D155" s="3">
        <v>30</v>
      </c>
      <c r="E155" s="342"/>
      <c r="F155" s="14"/>
      <c r="G155" s="14"/>
      <c r="H155" s="14"/>
      <c r="I155" s="331"/>
      <c r="J155" s="15"/>
      <c r="K155" s="14"/>
    </row>
    <row r="156" spans="1:11" s="1" customFormat="1" ht="15.75" customHeight="1" thickBot="1">
      <c r="A156" s="21" t="s">
        <v>374</v>
      </c>
      <c r="B156" s="348"/>
      <c r="C156" s="2" t="s">
        <v>377</v>
      </c>
      <c r="D156" s="3">
        <v>30</v>
      </c>
      <c r="E156" s="341"/>
      <c r="F156" s="16"/>
      <c r="G156" s="16"/>
      <c r="H156" s="16"/>
      <c r="I156" s="324"/>
      <c r="J156" s="17"/>
      <c r="K156" s="16"/>
    </row>
    <row r="157" spans="1:11" s="30" customFormat="1" ht="15.75" customHeight="1" thickBot="1">
      <c r="A157" s="24"/>
      <c r="B157" s="25"/>
      <c r="C157" s="57"/>
      <c r="D157" s="27"/>
      <c r="E157" s="39"/>
      <c r="F157" s="36"/>
      <c r="G157" s="36"/>
      <c r="H157" s="36"/>
      <c r="I157" s="36"/>
      <c r="J157" s="37"/>
      <c r="K157" s="36"/>
    </row>
    <row r="158" spans="1:11" s="1" customFormat="1" ht="15.75" customHeight="1" thickBot="1">
      <c r="A158" s="21" t="s">
        <v>371</v>
      </c>
      <c r="B158" s="346">
        <v>30</v>
      </c>
      <c r="C158" s="2" t="s">
        <v>322</v>
      </c>
      <c r="D158" s="3">
        <v>10</v>
      </c>
      <c r="E158" s="340">
        <f>(10*1290)+(10*1980)+(10*2376)+(10*3348)</f>
        <v>89940</v>
      </c>
      <c r="F158" s="10"/>
      <c r="G158" s="10"/>
      <c r="H158" s="10"/>
      <c r="I158" s="338"/>
      <c r="J158" s="11"/>
      <c r="K158" s="10"/>
    </row>
    <row r="159" spans="1:11" s="1" customFormat="1" ht="15.75" customHeight="1" thickBot="1">
      <c r="A159" s="21" t="s">
        <v>371</v>
      </c>
      <c r="B159" s="347"/>
      <c r="C159" s="2" t="s">
        <v>321</v>
      </c>
      <c r="D159" s="3">
        <v>10</v>
      </c>
      <c r="E159" s="342"/>
      <c r="F159" s="10"/>
      <c r="G159" s="10"/>
      <c r="H159" s="10"/>
      <c r="I159" s="331"/>
      <c r="J159" s="11"/>
      <c r="K159" s="10"/>
    </row>
    <row r="160" spans="1:11" s="1" customFormat="1" ht="15.75" customHeight="1" thickBot="1">
      <c r="A160" s="21" t="s">
        <v>371</v>
      </c>
      <c r="B160" s="347"/>
      <c r="C160" s="2" t="s">
        <v>323</v>
      </c>
      <c r="D160" s="3">
        <v>10</v>
      </c>
      <c r="E160" s="342"/>
      <c r="F160" s="10"/>
      <c r="G160" s="10"/>
      <c r="H160" s="10"/>
      <c r="I160" s="331"/>
      <c r="J160" s="11"/>
      <c r="K160" s="10"/>
    </row>
    <row r="161" spans="1:11" s="1" customFormat="1" ht="15.75" customHeight="1" thickBot="1">
      <c r="A161" s="21" t="s">
        <v>371</v>
      </c>
      <c r="B161" s="348"/>
      <c r="C161" s="2" t="s">
        <v>324</v>
      </c>
      <c r="D161" s="3">
        <v>10</v>
      </c>
      <c r="E161" s="341"/>
      <c r="F161" s="10"/>
      <c r="G161" s="10"/>
      <c r="H161" s="10"/>
      <c r="I161" s="324"/>
      <c r="J161" s="11"/>
      <c r="K161" s="10"/>
    </row>
    <row r="162" spans="1:11" s="30" customFormat="1" ht="15.75" customHeight="1" thickBot="1">
      <c r="A162" s="24"/>
      <c r="B162" s="25"/>
      <c r="C162" s="57"/>
      <c r="D162" s="27"/>
      <c r="E162" s="39"/>
      <c r="F162" s="36"/>
      <c r="G162" s="36"/>
      <c r="H162" s="36"/>
      <c r="I162" s="36"/>
      <c r="J162" s="37"/>
      <c r="K162" s="36"/>
    </row>
    <row r="163" spans="1:11" s="1" customFormat="1" ht="15.75" customHeight="1" thickBot="1">
      <c r="A163" s="21" t="s">
        <v>371</v>
      </c>
      <c r="B163" s="346">
        <v>31</v>
      </c>
      <c r="C163" s="2" t="s">
        <v>325</v>
      </c>
      <c r="D163" s="3">
        <v>15</v>
      </c>
      <c r="E163" s="340">
        <v>1050</v>
      </c>
      <c r="F163" s="10"/>
      <c r="G163" s="10"/>
      <c r="H163" s="10"/>
      <c r="I163" s="338"/>
      <c r="J163" s="11"/>
      <c r="K163" s="10"/>
    </row>
    <row r="164" spans="1:11" s="1" customFormat="1" ht="15.75" customHeight="1" thickBot="1">
      <c r="A164" s="21" t="s">
        <v>371</v>
      </c>
      <c r="B164" s="348"/>
      <c r="C164" s="2" t="s">
        <v>326</v>
      </c>
      <c r="D164" s="3">
        <v>15</v>
      </c>
      <c r="E164" s="341"/>
      <c r="F164" s="10"/>
      <c r="G164" s="10"/>
      <c r="H164" s="10"/>
      <c r="I164" s="324"/>
      <c r="J164" s="11"/>
      <c r="K164" s="10"/>
    </row>
    <row r="165" spans="1:11" s="30" customFormat="1" ht="15.75" customHeight="1" thickBot="1">
      <c r="A165" s="24"/>
      <c r="B165" s="25"/>
      <c r="C165" s="57"/>
      <c r="D165" s="27"/>
      <c r="E165" s="39"/>
      <c r="F165" s="36"/>
      <c r="G165" s="36"/>
      <c r="H165" s="36"/>
      <c r="I165" s="36"/>
      <c r="J165" s="37"/>
      <c r="K165" s="36"/>
    </row>
    <row r="166" spans="1:11" s="1" customFormat="1" ht="13.5" customHeight="1" thickBot="1">
      <c r="A166" s="21" t="s">
        <v>371</v>
      </c>
      <c r="B166" s="346">
        <v>32</v>
      </c>
      <c r="C166" s="2" t="s">
        <v>314</v>
      </c>
      <c r="D166" s="4">
        <v>100</v>
      </c>
      <c r="E166" s="340">
        <f>(100*126)+(10*168)+(10*525)</f>
        <v>19530</v>
      </c>
      <c r="F166" s="10"/>
      <c r="G166" s="10"/>
      <c r="H166" s="10"/>
      <c r="I166" s="338"/>
      <c r="J166" s="11"/>
      <c r="K166" s="10"/>
    </row>
    <row r="167" spans="1:11" s="1" customFormat="1" ht="13.5" customHeight="1" thickBot="1">
      <c r="A167" s="21" t="s">
        <v>371</v>
      </c>
      <c r="B167" s="347"/>
      <c r="C167" s="2" t="s">
        <v>315</v>
      </c>
      <c r="D167" s="4">
        <v>10</v>
      </c>
      <c r="E167" s="342"/>
      <c r="F167" s="10"/>
      <c r="G167" s="10"/>
      <c r="H167" s="10"/>
      <c r="I167" s="331"/>
      <c r="J167" s="11"/>
      <c r="K167" s="10"/>
    </row>
    <row r="168" spans="1:11" s="1" customFormat="1" ht="13.5" customHeight="1" thickBot="1">
      <c r="A168" s="21" t="s">
        <v>371</v>
      </c>
      <c r="B168" s="348"/>
      <c r="C168" s="2" t="s">
        <v>316</v>
      </c>
      <c r="D168" s="4">
        <v>10</v>
      </c>
      <c r="E168" s="341"/>
      <c r="F168" s="10"/>
      <c r="G168" s="10"/>
      <c r="H168" s="10"/>
      <c r="I168" s="324"/>
      <c r="J168" s="11"/>
      <c r="K168" s="10"/>
    </row>
    <row r="169" spans="1:11" s="30" customFormat="1" ht="13.5" customHeight="1">
      <c r="A169" s="24"/>
      <c r="B169" s="25"/>
      <c r="C169" s="26"/>
      <c r="D169" s="35"/>
      <c r="E169" s="38"/>
      <c r="F169" s="33"/>
      <c r="G169" s="33"/>
      <c r="H169" s="33"/>
      <c r="I169" s="33"/>
      <c r="J169" s="34"/>
      <c r="K169" s="33"/>
    </row>
    <row r="170" spans="1:11" s="1" customFormat="1" ht="13.5" customHeight="1">
      <c r="A170" s="21" t="s">
        <v>372</v>
      </c>
      <c r="B170" s="346">
        <v>33</v>
      </c>
      <c r="C170" s="2" t="s">
        <v>313</v>
      </c>
      <c r="D170" s="4">
        <v>10</v>
      </c>
      <c r="E170" s="340">
        <v>25180</v>
      </c>
      <c r="F170" s="14"/>
      <c r="G170" s="14"/>
      <c r="H170" s="14"/>
      <c r="I170" s="333"/>
      <c r="J170" s="15"/>
      <c r="K170" s="14"/>
    </row>
    <row r="171" spans="1:11" s="1" customFormat="1" ht="13.5" customHeight="1">
      <c r="A171" s="21" t="s">
        <v>372</v>
      </c>
      <c r="B171" s="347"/>
      <c r="C171" s="2" t="s">
        <v>312</v>
      </c>
      <c r="D171" s="4">
        <v>10</v>
      </c>
      <c r="E171" s="342"/>
      <c r="F171" s="14"/>
      <c r="G171" s="14"/>
      <c r="H171" s="14"/>
      <c r="I171" s="331"/>
      <c r="J171" s="15"/>
      <c r="K171" s="14"/>
    </row>
    <row r="172" spans="1:11" s="1" customFormat="1" ht="26.25" customHeight="1" thickBot="1">
      <c r="A172" s="21" t="s">
        <v>372</v>
      </c>
      <c r="B172" s="348"/>
      <c r="C172" s="2" t="s">
        <v>311</v>
      </c>
      <c r="D172" s="4">
        <v>10</v>
      </c>
      <c r="E172" s="341"/>
      <c r="F172" s="16"/>
      <c r="G172" s="16"/>
      <c r="H172" s="16"/>
      <c r="I172" s="324"/>
      <c r="J172" s="17"/>
      <c r="K172" s="16"/>
    </row>
    <row r="173" spans="1:11" s="30" customFormat="1" ht="15" customHeight="1" thickBot="1">
      <c r="A173" s="24"/>
      <c r="B173" s="25"/>
      <c r="C173" s="26"/>
      <c r="D173" s="35"/>
      <c r="E173" s="39"/>
      <c r="F173" s="36"/>
      <c r="G173" s="36"/>
      <c r="H173" s="36"/>
      <c r="I173" s="36"/>
      <c r="J173" s="37"/>
      <c r="K173" s="36"/>
    </row>
    <row r="174" spans="1:11" s="1" customFormat="1" ht="13.5" customHeight="1" thickBot="1">
      <c r="A174" s="21" t="s">
        <v>373</v>
      </c>
      <c r="B174" s="346">
        <v>34</v>
      </c>
      <c r="C174" s="2" t="s">
        <v>317</v>
      </c>
      <c r="D174" s="4">
        <v>10</v>
      </c>
      <c r="E174" s="340">
        <v>2500</v>
      </c>
      <c r="F174" s="10"/>
      <c r="G174" s="10"/>
      <c r="H174" s="10"/>
      <c r="I174" s="338"/>
      <c r="J174" s="11"/>
      <c r="K174" s="10"/>
    </row>
    <row r="175" spans="1:11" s="1" customFormat="1" ht="13.5" customHeight="1" thickBot="1">
      <c r="A175" s="21" t="s">
        <v>373</v>
      </c>
      <c r="B175" s="348"/>
      <c r="C175" s="2" t="s">
        <v>318</v>
      </c>
      <c r="D175" s="4">
        <v>10</v>
      </c>
      <c r="E175" s="341"/>
      <c r="F175" s="10"/>
      <c r="G175" s="10"/>
      <c r="H175" s="10"/>
      <c r="I175" s="324"/>
      <c r="J175" s="11"/>
      <c r="K175" s="10"/>
    </row>
    <row r="176" spans="1:11" s="30" customFormat="1" ht="13.5" customHeight="1">
      <c r="A176" s="24"/>
      <c r="B176" s="25"/>
      <c r="C176" s="26"/>
      <c r="D176" s="35"/>
      <c r="E176" s="38"/>
      <c r="F176" s="33"/>
      <c r="G176" s="33"/>
      <c r="H176" s="33"/>
      <c r="I176" s="33"/>
      <c r="J176" s="34"/>
      <c r="K176" s="33"/>
    </row>
    <row r="177" spans="1:11" s="1" customFormat="1" ht="13.5" customHeight="1">
      <c r="A177" s="21" t="s">
        <v>374</v>
      </c>
      <c r="B177" s="346">
        <v>35</v>
      </c>
      <c r="C177" s="2" t="s">
        <v>319</v>
      </c>
      <c r="D177" s="4">
        <v>10</v>
      </c>
      <c r="E177" s="340">
        <v>5270</v>
      </c>
      <c r="F177" s="14"/>
      <c r="G177" s="14"/>
      <c r="H177" s="14"/>
      <c r="I177" s="333"/>
      <c r="J177" s="15"/>
      <c r="K177" s="14"/>
    </row>
    <row r="178" spans="1:11" s="1" customFormat="1" ht="13.5" customHeight="1">
      <c r="A178" s="21" t="s">
        <v>374</v>
      </c>
      <c r="B178" s="348"/>
      <c r="C178" s="2" t="s">
        <v>320</v>
      </c>
      <c r="D178" s="4">
        <v>10</v>
      </c>
      <c r="E178" s="341"/>
      <c r="F178" s="14"/>
      <c r="G178" s="14"/>
      <c r="H178" s="14"/>
      <c r="I178" s="334"/>
      <c r="J178" s="15"/>
      <c r="K178" s="14"/>
    </row>
    <row r="179" spans="1:11" s="30" customFormat="1" ht="13.5" customHeight="1">
      <c r="A179" s="24"/>
      <c r="B179" s="25"/>
      <c r="C179" s="26"/>
      <c r="D179" s="35"/>
      <c r="E179" s="38"/>
      <c r="F179" s="28"/>
      <c r="G179" s="28"/>
      <c r="H179" s="28"/>
      <c r="I179" s="28"/>
      <c r="J179" s="29"/>
      <c r="K179" s="28"/>
    </row>
    <row r="180" spans="1:11" s="1" customFormat="1" ht="13.5" customHeight="1">
      <c r="A180" s="21" t="s">
        <v>378</v>
      </c>
      <c r="B180" s="346">
        <v>36</v>
      </c>
      <c r="C180" s="2" t="s">
        <v>327</v>
      </c>
      <c r="D180" s="4"/>
      <c r="E180" s="340">
        <v>4800</v>
      </c>
      <c r="F180" s="14"/>
      <c r="G180" s="14"/>
      <c r="H180" s="14"/>
      <c r="I180" s="333"/>
      <c r="J180" s="15"/>
      <c r="K180" s="14"/>
    </row>
    <row r="181" spans="1:11" s="1" customFormat="1" ht="13.5" customHeight="1">
      <c r="A181" s="21"/>
      <c r="B181" s="347"/>
      <c r="C181" s="2" t="s">
        <v>329</v>
      </c>
      <c r="D181" s="4">
        <v>6</v>
      </c>
      <c r="E181" s="342"/>
      <c r="F181" s="14"/>
      <c r="G181" s="14"/>
      <c r="H181" s="14"/>
      <c r="I181" s="331"/>
      <c r="J181" s="15"/>
      <c r="K181" s="14"/>
    </row>
    <row r="182" spans="1:11" s="1" customFormat="1" ht="13.5" customHeight="1" thickBot="1">
      <c r="A182" s="21"/>
      <c r="B182" s="348"/>
      <c r="C182" s="2" t="s">
        <v>328</v>
      </c>
      <c r="D182" s="4">
        <v>6</v>
      </c>
      <c r="E182" s="341"/>
      <c r="F182" s="16"/>
      <c r="G182" s="16"/>
      <c r="H182" s="16"/>
      <c r="I182" s="324"/>
      <c r="J182" s="17"/>
      <c r="K182" s="16"/>
    </row>
    <row r="183" spans="1:11" s="30" customFormat="1" ht="13.5" customHeight="1" thickBot="1">
      <c r="A183" s="24"/>
      <c r="B183" s="25"/>
      <c r="C183" s="26"/>
      <c r="D183" s="35"/>
      <c r="E183" s="58"/>
      <c r="F183" s="36"/>
      <c r="G183" s="36"/>
      <c r="H183" s="36"/>
      <c r="I183" s="36"/>
      <c r="J183" s="37"/>
      <c r="K183" s="36"/>
    </row>
    <row r="184" spans="1:11" s="1" customFormat="1" ht="13.5" customHeight="1" thickBot="1">
      <c r="A184" s="21" t="s">
        <v>379</v>
      </c>
      <c r="B184" s="346">
        <v>37</v>
      </c>
      <c r="C184" s="2" t="s">
        <v>305</v>
      </c>
      <c r="D184" s="4">
        <v>6</v>
      </c>
      <c r="E184" s="340">
        <v>18174</v>
      </c>
      <c r="F184" s="10"/>
      <c r="G184" s="10"/>
      <c r="H184" s="10"/>
      <c r="I184" s="338"/>
      <c r="J184" s="11"/>
      <c r="K184" s="10"/>
    </row>
    <row r="185" spans="1:11" s="1" customFormat="1" ht="13.5" customHeight="1" thickBot="1">
      <c r="A185" s="21" t="s">
        <v>379</v>
      </c>
      <c r="B185" s="347"/>
      <c r="C185" s="2" t="s">
        <v>306</v>
      </c>
      <c r="D185" s="4">
        <v>6</v>
      </c>
      <c r="E185" s="342"/>
      <c r="F185" s="10"/>
      <c r="G185" s="10"/>
      <c r="H185" s="10"/>
      <c r="I185" s="331"/>
      <c r="J185" s="11"/>
      <c r="K185" s="10"/>
    </row>
    <row r="186" spans="1:11" s="1" customFormat="1" ht="13.5" customHeight="1">
      <c r="A186" s="21" t="s">
        <v>379</v>
      </c>
      <c r="B186" s="348"/>
      <c r="C186" s="2" t="s">
        <v>307</v>
      </c>
      <c r="D186" s="4">
        <v>6</v>
      </c>
      <c r="E186" s="341"/>
      <c r="F186" s="12"/>
      <c r="G186" s="12"/>
      <c r="H186" s="12"/>
      <c r="I186" s="334"/>
      <c r="J186" s="13"/>
      <c r="K186" s="12"/>
    </row>
    <row r="187" spans="1:11" s="30" customFormat="1" ht="13.5" customHeight="1">
      <c r="A187" s="24"/>
      <c r="B187" s="25"/>
      <c r="C187" s="26"/>
      <c r="D187" s="35"/>
      <c r="E187" s="38"/>
      <c r="F187" s="28"/>
      <c r="G187" s="28"/>
      <c r="H187" s="28"/>
      <c r="I187" s="28"/>
      <c r="J187" s="29"/>
      <c r="K187" s="28"/>
    </row>
    <row r="188" spans="1:11" s="1" customFormat="1" ht="13.5" customHeight="1">
      <c r="A188" s="21" t="s">
        <v>380</v>
      </c>
      <c r="B188" s="346">
        <v>38</v>
      </c>
      <c r="C188" s="2" t="s">
        <v>308</v>
      </c>
      <c r="D188" s="4">
        <v>30</v>
      </c>
      <c r="E188" s="340">
        <f>(30*36)+(30*36)+(60*36)</f>
        <v>4320</v>
      </c>
      <c r="F188" s="14"/>
      <c r="G188" s="14"/>
      <c r="H188" s="14"/>
      <c r="I188" s="333"/>
      <c r="J188" s="15"/>
      <c r="K188" s="14"/>
    </row>
    <row r="189" spans="1:11" s="1" customFormat="1" ht="13.5" customHeight="1" thickBot="1">
      <c r="A189" s="21" t="s">
        <v>380</v>
      </c>
      <c r="B189" s="347"/>
      <c r="C189" s="2" t="s">
        <v>309</v>
      </c>
      <c r="D189" s="5">
        <v>30</v>
      </c>
      <c r="E189" s="342"/>
      <c r="F189" s="16"/>
      <c r="G189" s="16"/>
      <c r="H189" s="16"/>
      <c r="I189" s="331"/>
      <c r="J189" s="17"/>
      <c r="K189" s="16"/>
    </row>
    <row r="190" spans="1:11" s="1" customFormat="1" ht="13.5" customHeight="1" thickBot="1">
      <c r="A190" s="21" t="s">
        <v>380</v>
      </c>
      <c r="B190" s="348"/>
      <c r="C190" s="2" t="s">
        <v>310</v>
      </c>
      <c r="D190" s="6">
        <v>60</v>
      </c>
      <c r="E190" s="341"/>
      <c r="F190" s="10"/>
      <c r="G190" s="10"/>
      <c r="H190" s="10"/>
      <c r="I190" s="324"/>
      <c r="J190" s="11"/>
      <c r="K190" s="10"/>
    </row>
    <row r="191" spans="1:11" s="49" customFormat="1" ht="13.5" customHeight="1" thickBot="1">
      <c r="A191" s="59"/>
      <c r="B191" s="41"/>
      <c r="C191" s="60"/>
      <c r="D191" s="61"/>
      <c r="E191" s="39"/>
      <c r="F191" s="44"/>
      <c r="G191" s="44"/>
      <c r="H191" s="44"/>
      <c r="I191" s="44"/>
      <c r="J191" s="45"/>
      <c r="K191" s="44"/>
    </row>
    <row r="192" spans="1:11" ht="13.5" customHeight="1" thickBot="1">
      <c r="A192" s="131"/>
      <c r="B192" s="52"/>
      <c r="C192" s="132" t="s">
        <v>386</v>
      </c>
      <c r="D192" s="130"/>
      <c r="E192" s="127">
        <f>SUM(E2:E191)</f>
        <v>502225.8</v>
      </c>
      <c r="F192" s="126"/>
      <c r="G192" s="10"/>
      <c r="H192" s="10"/>
      <c r="I192" s="10"/>
      <c r="J192" s="11"/>
      <c r="K192" s="10"/>
    </row>
    <row r="193" spans="1:11" ht="13.5" customHeight="1">
      <c r="A193" s="59"/>
      <c r="B193" s="41"/>
      <c r="C193" s="60"/>
      <c r="D193" s="61"/>
      <c r="E193" s="58"/>
      <c r="F193" s="44"/>
      <c r="G193" s="44"/>
      <c r="H193" s="44"/>
      <c r="I193" s="44"/>
      <c r="J193" s="45"/>
      <c r="K193" s="44"/>
    </row>
    <row r="194" spans="2:10" s="49" customFormat="1" ht="13.5" customHeight="1">
      <c r="B194" s="46"/>
      <c r="C194" s="124"/>
      <c r="D194" s="125"/>
      <c r="E194" s="39"/>
      <c r="J194" s="50"/>
    </row>
    <row r="195" spans="2:10" s="49" customFormat="1" ht="13.5" customHeight="1">
      <c r="B195" s="46"/>
      <c r="C195" s="124"/>
      <c r="D195" s="125"/>
      <c r="E195" s="39"/>
      <c r="J195" s="50"/>
    </row>
    <row r="196" spans="2:10" s="49" customFormat="1" ht="13.5" customHeight="1">
      <c r="B196" s="46"/>
      <c r="C196" s="124"/>
      <c r="D196" s="125"/>
      <c r="E196" s="39"/>
      <c r="J196" s="50"/>
    </row>
    <row r="197" spans="2:10" s="49" customFormat="1" ht="13.5" customHeight="1">
      <c r="B197" s="46"/>
      <c r="C197" s="124"/>
      <c r="D197" s="125"/>
      <c r="E197" s="39"/>
      <c r="J197" s="50"/>
    </row>
    <row r="198" spans="2:10" s="49" customFormat="1" ht="13.5" customHeight="1">
      <c r="B198" s="46"/>
      <c r="C198" s="124"/>
      <c r="D198" s="125"/>
      <c r="E198" s="39"/>
      <c r="J198" s="50"/>
    </row>
    <row r="199" spans="2:10" s="49" customFormat="1" ht="13.5" customHeight="1">
      <c r="B199" s="46"/>
      <c r="C199" s="124"/>
      <c r="D199" s="125"/>
      <c r="E199" s="39"/>
      <c r="J199" s="50"/>
    </row>
    <row r="200" spans="2:10" s="49" customFormat="1" ht="13.5" customHeight="1">
      <c r="B200" s="46"/>
      <c r="C200" s="124"/>
      <c r="D200" s="125"/>
      <c r="E200" s="39"/>
      <c r="J200" s="50"/>
    </row>
    <row r="201" spans="2:10" s="49" customFormat="1" ht="13.5" customHeight="1">
      <c r="B201" s="46"/>
      <c r="C201" s="124"/>
      <c r="D201" s="125"/>
      <c r="E201" s="39"/>
      <c r="J201" s="50"/>
    </row>
    <row r="202" spans="2:10" s="49" customFormat="1" ht="13.5" customHeight="1">
      <c r="B202" s="46"/>
      <c r="C202" s="124"/>
      <c r="D202" s="125"/>
      <c r="E202" s="39"/>
      <c r="J202" s="50"/>
    </row>
    <row r="203" spans="2:10" s="49" customFormat="1" ht="13.5" customHeight="1">
      <c r="B203" s="46"/>
      <c r="C203" s="124"/>
      <c r="D203" s="125"/>
      <c r="E203" s="39"/>
      <c r="J203" s="50"/>
    </row>
    <row r="204" spans="2:10" s="49" customFormat="1" ht="13.5" customHeight="1">
      <c r="B204" s="46"/>
      <c r="C204" s="124"/>
      <c r="D204" s="125"/>
      <c r="E204" s="39"/>
      <c r="J204" s="50"/>
    </row>
    <row r="205" spans="2:10" s="49" customFormat="1" ht="13.5" customHeight="1">
      <c r="B205" s="46"/>
      <c r="C205" s="124"/>
      <c r="D205" s="125"/>
      <c r="E205" s="39"/>
      <c r="J205" s="50"/>
    </row>
    <row r="206" spans="2:10" s="49" customFormat="1" ht="13.5" customHeight="1">
      <c r="B206" s="46"/>
      <c r="C206" s="124"/>
      <c r="D206" s="125"/>
      <c r="E206" s="39"/>
      <c r="J206" s="50"/>
    </row>
    <row r="207" spans="2:10" s="49" customFormat="1" ht="13.5" customHeight="1">
      <c r="B207" s="46"/>
      <c r="C207" s="124"/>
      <c r="D207" s="125"/>
      <c r="E207" s="39"/>
      <c r="J207" s="50"/>
    </row>
    <row r="208" spans="2:10" s="49" customFormat="1" ht="13.5" customHeight="1">
      <c r="B208" s="46"/>
      <c r="C208" s="124"/>
      <c r="D208" s="125"/>
      <c r="E208" s="39"/>
      <c r="J208" s="50"/>
    </row>
    <row r="209" spans="2:10" s="49" customFormat="1" ht="13.5" customHeight="1">
      <c r="B209" s="46"/>
      <c r="C209" s="124"/>
      <c r="D209" s="125"/>
      <c r="E209" s="39"/>
      <c r="J209" s="50"/>
    </row>
    <row r="210" spans="2:10" s="49" customFormat="1" ht="13.5" customHeight="1">
      <c r="B210" s="46"/>
      <c r="C210" s="124"/>
      <c r="D210" s="125"/>
      <c r="E210" s="39"/>
      <c r="J210" s="50"/>
    </row>
    <row r="211" spans="2:10" s="49" customFormat="1" ht="13.5" customHeight="1">
      <c r="B211" s="46"/>
      <c r="C211" s="124"/>
      <c r="D211" s="125"/>
      <c r="E211" s="39"/>
      <c r="J211" s="50"/>
    </row>
    <row r="212" spans="2:10" s="49" customFormat="1" ht="13.5" customHeight="1">
      <c r="B212" s="46"/>
      <c r="C212" s="124"/>
      <c r="D212" s="125"/>
      <c r="E212" s="39"/>
      <c r="J212" s="50"/>
    </row>
    <row r="213" spans="2:10" s="49" customFormat="1" ht="13.5" customHeight="1">
      <c r="B213" s="46"/>
      <c r="C213" s="124"/>
      <c r="D213" s="125"/>
      <c r="E213" s="39"/>
      <c r="J213" s="50"/>
    </row>
    <row r="214" spans="2:10" s="49" customFormat="1" ht="13.5" customHeight="1">
      <c r="B214" s="46"/>
      <c r="C214" s="124"/>
      <c r="D214" s="125"/>
      <c r="E214" s="39"/>
      <c r="J214" s="50"/>
    </row>
    <row r="215" spans="2:10" s="49" customFormat="1" ht="13.5" customHeight="1">
      <c r="B215" s="46"/>
      <c r="C215" s="124"/>
      <c r="D215" s="125"/>
      <c r="E215" s="39"/>
      <c r="J215" s="50"/>
    </row>
    <row r="216" spans="2:10" s="49" customFormat="1" ht="13.5" customHeight="1">
      <c r="B216" s="46"/>
      <c r="C216" s="124"/>
      <c r="D216" s="125"/>
      <c r="E216" s="39"/>
      <c r="J216" s="50"/>
    </row>
    <row r="217" spans="2:10" s="49" customFormat="1" ht="13.5" customHeight="1">
      <c r="B217" s="46"/>
      <c r="C217" s="124"/>
      <c r="D217" s="125"/>
      <c r="E217" s="39"/>
      <c r="J217" s="50"/>
    </row>
    <row r="218" spans="2:10" s="49" customFormat="1" ht="13.5" customHeight="1">
      <c r="B218" s="46"/>
      <c r="C218" s="124"/>
      <c r="D218" s="125"/>
      <c r="E218" s="39"/>
      <c r="J218" s="50"/>
    </row>
    <row r="219" spans="2:10" s="49" customFormat="1" ht="13.5" customHeight="1">
      <c r="B219" s="46"/>
      <c r="C219" s="124"/>
      <c r="D219" s="125"/>
      <c r="E219" s="39"/>
      <c r="J219" s="50"/>
    </row>
    <row r="220" spans="2:10" s="49" customFormat="1" ht="13.5" customHeight="1">
      <c r="B220" s="46"/>
      <c r="C220" s="124"/>
      <c r="D220" s="125"/>
      <c r="E220" s="39"/>
      <c r="J220" s="50"/>
    </row>
    <row r="221" spans="2:10" s="49" customFormat="1" ht="13.5" customHeight="1">
      <c r="B221" s="46"/>
      <c r="C221" s="124"/>
      <c r="D221" s="125"/>
      <c r="E221" s="39"/>
      <c r="J221" s="50"/>
    </row>
    <row r="222" spans="2:10" s="49" customFormat="1" ht="13.5" customHeight="1">
      <c r="B222" s="46"/>
      <c r="C222" s="124"/>
      <c r="D222" s="125"/>
      <c r="E222" s="39"/>
      <c r="J222" s="50"/>
    </row>
    <row r="223" spans="2:10" s="49" customFormat="1" ht="13.5" customHeight="1">
      <c r="B223" s="46"/>
      <c r="C223" s="124"/>
      <c r="D223" s="125"/>
      <c r="E223" s="39"/>
      <c r="J223" s="50"/>
    </row>
    <row r="224" spans="2:10" s="49" customFormat="1" ht="13.5" customHeight="1">
      <c r="B224" s="46"/>
      <c r="C224" s="124"/>
      <c r="D224" s="125"/>
      <c r="E224" s="39"/>
      <c r="J224" s="50"/>
    </row>
    <row r="225" spans="2:10" s="49" customFormat="1" ht="13.5" customHeight="1">
      <c r="B225" s="46"/>
      <c r="C225" s="124"/>
      <c r="D225" s="125"/>
      <c r="E225" s="39"/>
      <c r="J225" s="50"/>
    </row>
    <row r="226" spans="2:10" s="49" customFormat="1" ht="13.5" customHeight="1">
      <c r="B226" s="46"/>
      <c r="C226" s="124"/>
      <c r="D226" s="125"/>
      <c r="E226" s="39"/>
      <c r="J226" s="50"/>
    </row>
    <row r="227" spans="2:10" s="49" customFormat="1" ht="13.5" customHeight="1">
      <c r="B227" s="46"/>
      <c r="C227" s="124"/>
      <c r="D227" s="125"/>
      <c r="E227" s="39"/>
      <c r="J227" s="50"/>
    </row>
    <row r="228" spans="2:10" s="49" customFormat="1" ht="13.5" customHeight="1">
      <c r="B228" s="46"/>
      <c r="C228" s="124"/>
      <c r="D228" s="125"/>
      <c r="E228" s="39"/>
      <c r="J228" s="50"/>
    </row>
    <row r="229" spans="2:10" s="49" customFormat="1" ht="13.5" customHeight="1">
      <c r="B229" s="46"/>
      <c r="C229" s="124"/>
      <c r="D229" s="125"/>
      <c r="E229" s="39"/>
      <c r="J229" s="50"/>
    </row>
    <row r="230" spans="2:10" s="49" customFormat="1" ht="13.5" customHeight="1">
      <c r="B230" s="46"/>
      <c r="C230" s="124"/>
      <c r="D230" s="125"/>
      <c r="E230" s="39"/>
      <c r="J230" s="50"/>
    </row>
    <row r="231" spans="2:10" s="49" customFormat="1" ht="13.5" customHeight="1">
      <c r="B231" s="46"/>
      <c r="C231" s="124"/>
      <c r="D231" s="125"/>
      <c r="E231" s="39"/>
      <c r="J231" s="50"/>
    </row>
    <row r="232" spans="2:10" s="49" customFormat="1" ht="13.5" customHeight="1">
      <c r="B232" s="46"/>
      <c r="C232" s="124"/>
      <c r="D232" s="125"/>
      <c r="E232" s="39"/>
      <c r="J232" s="50"/>
    </row>
    <row r="233" spans="2:10" s="49" customFormat="1" ht="13.5" customHeight="1">
      <c r="B233" s="46"/>
      <c r="C233" s="124"/>
      <c r="D233" s="125"/>
      <c r="E233" s="39"/>
      <c r="J233" s="50"/>
    </row>
    <row r="234" spans="2:10" s="49" customFormat="1" ht="13.5" customHeight="1">
      <c r="B234" s="46"/>
      <c r="C234" s="124"/>
      <c r="D234" s="125"/>
      <c r="E234" s="39"/>
      <c r="J234" s="50"/>
    </row>
    <row r="235" spans="2:10" s="49" customFormat="1" ht="13.5" customHeight="1">
      <c r="B235" s="46"/>
      <c r="C235" s="124"/>
      <c r="D235" s="125"/>
      <c r="E235" s="39"/>
      <c r="J235" s="50"/>
    </row>
    <row r="236" spans="2:10" s="49" customFormat="1" ht="13.5" customHeight="1">
      <c r="B236" s="46"/>
      <c r="C236" s="124"/>
      <c r="D236" s="125"/>
      <c r="E236" s="39"/>
      <c r="J236" s="50"/>
    </row>
    <row r="237" spans="2:10" s="49" customFormat="1" ht="13.5" customHeight="1">
      <c r="B237" s="46"/>
      <c r="C237" s="124"/>
      <c r="D237" s="125"/>
      <c r="E237" s="39"/>
      <c r="J237" s="50"/>
    </row>
    <row r="238" spans="2:10" s="49" customFormat="1" ht="13.5" customHeight="1">
      <c r="B238" s="46"/>
      <c r="C238" s="124"/>
      <c r="D238" s="125"/>
      <c r="E238" s="39"/>
      <c r="J238" s="50"/>
    </row>
    <row r="239" spans="2:10" s="49" customFormat="1" ht="13.5" customHeight="1">
      <c r="B239" s="46"/>
      <c r="C239" s="124"/>
      <c r="D239" s="125"/>
      <c r="E239" s="39"/>
      <c r="J239" s="50"/>
    </row>
    <row r="240" spans="2:10" s="49" customFormat="1" ht="13.5" customHeight="1">
      <c r="B240" s="46"/>
      <c r="C240" s="124"/>
      <c r="D240" s="125"/>
      <c r="E240" s="39"/>
      <c r="J240" s="50"/>
    </row>
    <row r="241" spans="2:10" s="49" customFormat="1" ht="13.5" customHeight="1">
      <c r="B241" s="46"/>
      <c r="C241" s="124"/>
      <c r="D241" s="125"/>
      <c r="E241" s="39"/>
      <c r="J241" s="50"/>
    </row>
    <row r="242" spans="2:10" s="49" customFormat="1" ht="13.5" customHeight="1">
      <c r="B242" s="46"/>
      <c r="C242" s="124"/>
      <c r="D242" s="125"/>
      <c r="E242" s="39"/>
      <c r="J242" s="50"/>
    </row>
    <row r="243" spans="2:10" s="49" customFormat="1" ht="13.5" customHeight="1">
      <c r="B243" s="46"/>
      <c r="C243" s="124"/>
      <c r="D243" s="125"/>
      <c r="E243" s="39"/>
      <c r="J243" s="50"/>
    </row>
    <row r="244" spans="2:10" s="49" customFormat="1" ht="13.5" customHeight="1">
      <c r="B244" s="46"/>
      <c r="C244" s="124"/>
      <c r="D244" s="125"/>
      <c r="E244" s="39"/>
      <c r="J244" s="50"/>
    </row>
    <row r="245" spans="2:10" s="49" customFormat="1" ht="13.5" customHeight="1">
      <c r="B245" s="46"/>
      <c r="C245" s="124"/>
      <c r="D245" s="125"/>
      <c r="E245" s="39"/>
      <c r="J245" s="50"/>
    </row>
    <row r="246" spans="2:10" s="49" customFormat="1" ht="13.5" customHeight="1">
      <c r="B246" s="46"/>
      <c r="C246" s="124"/>
      <c r="D246" s="125"/>
      <c r="E246" s="39"/>
      <c r="J246" s="50"/>
    </row>
    <row r="247" spans="2:10" s="49" customFormat="1" ht="13.5" customHeight="1">
      <c r="B247" s="46"/>
      <c r="C247" s="124"/>
      <c r="D247" s="125"/>
      <c r="E247" s="39"/>
      <c r="J247" s="50"/>
    </row>
    <row r="248" spans="2:10" s="49" customFormat="1" ht="13.5" customHeight="1">
      <c r="B248" s="46"/>
      <c r="C248" s="124"/>
      <c r="D248" s="125"/>
      <c r="E248" s="39"/>
      <c r="J248" s="50"/>
    </row>
    <row r="249" spans="2:10" s="49" customFormat="1" ht="13.5" customHeight="1">
      <c r="B249" s="46"/>
      <c r="C249" s="124"/>
      <c r="D249" s="125"/>
      <c r="E249" s="39"/>
      <c r="J249" s="50"/>
    </row>
    <row r="250" spans="2:10" s="49" customFormat="1" ht="13.5" customHeight="1">
      <c r="B250" s="46"/>
      <c r="C250" s="124"/>
      <c r="D250" s="125"/>
      <c r="E250" s="39"/>
      <c r="J250" s="50"/>
    </row>
    <row r="251" spans="2:10" s="49" customFormat="1" ht="13.5" customHeight="1">
      <c r="B251" s="46"/>
      <c r="C251" s="124"/>
      <c r="D251" s="125"/>
      <c r="E251" s="39"/>
      <c r="J251" s="50"/>
    </row>
    <row r="252" spans="2:10" s="49" customFormat="1" ht="13.5" customHeight="1">
      <c r="B252" s="46"/>
      <c r="C252" s="124"/>
      <c r="D252" s="125"/>
      <c r="E252" s="39"/>
      <c r="J252" s="50"/>
    </row>
    <row r="253" spans="2:10" s="49" customFormat="1" ht="13.5" customHeight="1">
      <c r="B253" s="46"/>
      <c r="C253" s="124"/>
      <c r="D253" s="125"/>
      <c r="E253" s="39"/>
      <c r="J253" s="50"/>
    </row>
    <row r="254" spans="2:10" s="49" customFormat="1" ht="13.5" customHeight="1">
      <c r="B254" s="46"/>
      <c r="C254" s="124"/>
      <c r="D254" s="125"/>
      <c r="E254" s="39"/>
      <c r="J254" s="50"/>
    </row>
    <row r="255" spans="2:10" s="49" customFormat="1" ht="13.5" customHeight="1">
      <c r="B255" s="46"/>
      <c r="C255" s="124"/>
      <c r="D255" s="125"/>
      <c r="E255" s="39"/>
      <c r="J255" s="50"/>
    </row>
    <row r="256" spans="2:10" s="49" customFormat="1" ht="13.5" customHeight="1">
      <c r="B256" s="46"/>
      <c r="C256" s="124"/>
      <c r="D256" s="125"/>
      <c r="E256" s="39"/>
      <c r="J256" s="50"/>
    </row>
    <row r="257" spans="2:10" s="49" customFormat="1" ht="13.5" customHeight="1">
      <c r="B257" s="46"/>
      <c r="C257" s="124"/>
      <c r="D257" s="125"/>
      <c r="E257" s="39"/>
      <c r="J257" s="50"/>
    </row>
    <row r="258" spans="2:10" s="49" customFormat="1" ht="13.5" customHeight="1">
      <c r="B258" s="46"/>
      <c r="C258" s="124"/>
      <c r="D258" s="125"/>
      <c r="E258" s="39"/>
      <c r="J258" s="50"/>
    </row>
    <row r="259" spans="2:10" s="49" customFormat="1" ht="13.5" customHeight="1">
      <c r="B259" s="46"/>
      <c r="C259" s="124"/>
      <c r="D259" s="125"/>
      <c r="E259" s="39"/>
      <c r="J259" s="50"/>
    </row>
    <row r="260" spans="2:10" s="49" customFormat="1" ht="13.5" customHeight="1">
      <c r="B260" s="46"/>
      <c r="C260" s="124"/>
      <c r="D260" s="125"/>
      <c r="E260" s="39"/>
      <c r="J260" s="50"/>
    </row>
    <row r="261" spans="2:10" s="49" customFormat="1" ht="13.5" customHeight="1">
      <c r="B261" s="46"/>
      <c r="C261" s="124"/>
      <c r="D261" s="125"/>
      <c r="E261" s="39"/>
      <c r="J261" s="50"/>
    </row>
    <row r="262" spans="2:10" s="49" customFormat="1" ht="13.5" customHeight="1">
      <c r="B262" s="46"/>
      <c r="C262" s="124"/>
      <c r="D262" s="125"/>
      <c r="E262" s="39"/>
      <c r="J262" s="50"/>
    </row>
    <row r="263" spans="2:10" s="49" customFormat="1" ht="13.5" customHeight="1">
      <c r="B263" s="46"/>
      <c r="C263" s="124"/>
      <c r="D263" s="125"/>
      <c r="E263" s="39"/>
      <c r="J263" s="50"/>
    </row>
    <row r="264" spans="2:10" s="49" customFormat="1" ht="13.5" customHeight="1">
      <c r="B264" s="46"/>
      <c r="C264" s="124"/>
      <c r="D264" s="125"/>
      <c r="E264" s="39"/>
      <c r="J264" s="50"/>
    </row>
    <row r="265" spans="2:10" s="49" customFormat="1" ht="13.5" customHeight="1">
      <c r="B265" s="46"/>
      <c r="C265" s="124"/>
      <c r="D265" s="125"/>
      <c r="E265" s="39"/>
      <c r="J265" s="50"/>
    </row>
    <row r="266" spans="2:10" s="49" customFormat="1" ht="13.5" customHeight="1">
      <c r="B266" s="46"/>
      <c r="C266" s="124"/>
      <c r="D266" s="125"/>
      <c r="E266" s="39"/>
      <c r="J266" s="50"/>
    </row>
    <row r="267" spans="2:10" s="49" customFormat="1" ht="13.5" customHeight="1">
      <c r="B267" s="46"/>
      <c r="C267" s="124"/>
      <c r="D267" s="125"/>
      <c r="E267" s="39"/>
      <c r="J267" s="50"/>
    </row>
    <row r="268" spans="2:10" s="49" customFormat="1" ht="13.5" customHeight="1">
      <c r="B268" s="46"/>
      <c r="C268" s="124"/>
      <c r="D268" s="125"/>
      <c r="E268" s="39"/>
      <c r="J268" s="50"/>
    </row>
    <row r="269" spans="2:10" s="49" customFormat="1" ht="13.5" customHeight="1">
      <c r="B269" s="46"/>
      <c r="C269" s="124"/>
      <c r="D269" s="125"/>
      <c r="E269" s="39"/>
      <c r="J269" s="50"/>
    </row>
    <row r="270" spans="2:10" s="49" customFormat="1" ht="13.5" customHeight="1">
      <c r="B270" s="46"/>
      <c r="C270" s="124"/>
      <c r="D270" s="125"/>
      <c r="E270" s="39"/>
      <c r="J270" s="50"/>
    </row>
    <row r="271" spans="2:10" s="49" customFormat="1" ht="13.5" customHeight="1">
      <c r="B271" s="46"/>
      <c r="C271" s="124"/>
      <c r="D271" s="125"/>
      <c r="E271" s="39"/>
      <c r="J271" s="50"/>
    </row>
    <row r="272" spans="2:10" s="49" customFormat="1" ht="13.5" customHeight="1">
      <c r="B272" s="46"/>
      <c r="C272" s="124"/>
      <c r="D272" s="125"/>
      <c r="E272" s="39"/>
      <c r="J272" s="50"/>
    </row>
    <row r="273" spans="2:10" s="49" customFormat="1" ht="13.5" customHeight="1">
      <c r="B273" s="46"/>
      <c r="C273" s="124"/>
      <c r="D273" s="125"/>
      <c r="E273" s="39"/>
      <c r="J273" s="50"/>
    </row>
    <row r="274" spans="2:10" s="49" customFormat="1" ht="13.5" customHeight="1">
      <c r="B274" s="46"/>
      <c r="C274" s="124"/>
      <c r="D274" s="125"/>
      <c r="E274" s="39"/>
      <c r="J274" s="50"/>
    </row>
    <row r="275" spans="2:10" s="49" customFormat="1" ht="13.5" customHeight="1">
      <c r="B275" s="46"/>
      <c r="C275" s="124"/>
      <c r="D275" s="125"/>
      <c r="E275" s="39"/>
      <c r="J275" s="50"/>
    </row>
    <row r="276" spans="2:10" s="49" customFormat="1" ht="13.5" customHeight="1">
      <c r="B276" s="46"/>
      <c r="C276" s="124"/>
      <c r="D276" s="125"/>
      <c r="E276" s="39"/>
      <c r="J276" s="50"/>
    </row>
    <row r="277" spans="2:10" s="49" customFormat="1" ht="13.5" customHeight="1">
      <c r="B277" s="46"/>
      <c r="C277" s="124"/>
      <c r="D277" s="125"/>
      <c r="E277" s="39"/>
      <c r="J277" s="50"/>
    </row>
    <row r="278" spans="2:10" s="49" customFormat="1" ht="13.5" customHeight="1">
      <c r="B278" s="46"/>
      <c r="C278" s="124"/>
      <c r="D278" s="125"/>
      <c r="E278" s="39"/>
      <c r="J278" s="50"/>
    </row>
    <row r="279" spans="2:10" s="49" customFormat="1" ht="13.5" customHeight="1">
      <c r="B279" s="46"/>
      <c r="C279" s="124"/>
      <c r="D279" s="125"/>
      <c r="E279" s="39"/>
      <c r="J279" s="50"/>
    </row>
    <row r="280" spans="2:10" s="49" customFormat="1" ht="13.5" customHeight="1">
      <c r="B280" s="46"/>
      <c r="C280" s="124"/>
      <c r="D280" s="125"/>
      <c r="E280" s="39"/>
      <c r="J280" s="50"/>
    </row>
    <row r="281" spans="2:10" s="49" customFormat="1" ht="13.5" customHeight="1">
      <c r="B281" s="46"/>
      <c r="C281" s="124"/>
      <c r="D281" s="125"/>
      <c r="E281" s="39"/>
      <c r="J281" s="50"/>
    </row>
    <row r="282" spans="2:10" s="49" customFormat="1" ht="13.5" customHeight="1">
      <c r="B282" s="46"/>
      <c r="C282" s="124"/>
      <c r="D282" s="125"/>
      <c r="E282" s="39"/>
      <c r="J282" s="50"/>
    </row>
    <row r="283" spans="2:10" s="49" customFormat="1" ht="13.5" customHeight="1">
      <c r="B283" s="46"/>
      <c r="C283" s="124"/>
      <c r="D283" s="125"/>
      <c r="E283" s="39"/>
      <c r="J283" s="50"/>
    </row>
    <row r="284" spans="2:10" s="49" customFormat="1" ht="13.5" customHeight="1">
      <c r="B284" s="46"/>
      <c r="C284" s="124"/>
      <c r="D284" s="125"/>
      <c r="E284" s="39"/>
      <c r="J284" s="50"/>
    </row>
    <row r="285" spans="2:10" s="49" customFormat="1" ht="13.5" customHeight="1">
      <c r="B285" s="46"/>
      <c r="C285" s="124"/>
      <c r="D285" s="125"/>
      <c r="E285" s="39"/>
      <c r="J285" s="50"/>
    </row>
    <row r="286" spans="2:10" s="49" customFormat="1" ht="13.5" customHeight="1">
      <c r="B286" s="46"/>
      <c r="C286" s="124"/>
      <c r="D286" s="125"/>
      <c r="E286" s="39"/>
      <c r="J286" s="50"/>
    </row>
    <row r="287" spans="2:10" s="49" customFormat="1" ht="13.5" customHeight="1">
      <c r="B287" s="46"/>
      <c r="C287" s="124"/>
      <c r="D287" s="125"/>
      <c r="E287" s="39"/>
      <c r="J287" s="50"/>
    </row>
    <row r="288" spans="2:10" s="49" customFormat="1" ht="13.5" customHeight="1">
      <c r="B288" s="46"/>
      <c r="C288" s="124"/>
      <c r="D288" s="125"/>
      <c r="E288" s="39"/>
      <c r="J288" s="50"/>
    </row>
    <row r="289" spans="2:10" s="49" customFormat="1" ht="13.5" customHeight="1">
      <c r="B289" s="46"/>
      <c r="C289" s="124"/>
      <c r="D289" s="125"/>
      <c r="E289" s="39"/>
      <c r="J289" s="50"/>
    </row>
    <row r="290" spans="2:10" s="49" customFormat="1" ht="13.5" customHeight="1">
      <c r="B290" s="46"/>
      <c r="C290" s="124"/>
      <c r="D290" s="125"/>
      <c r="E290" s="39"/>
      <c r="J290" s="50"/>
    </row>
    <row r="291" spans="2:10" s="49" customFormat="1" ht="13.5" customHeight="1">
      <c r="B291" s="46"/>
      <c r="C291" s="124"/>
      <c r="D291" s="125"/>
      <c r="E291" s="39"/>
      <c r="J291" s="50"/>
    </row>
    <row r="292" spans="2:10" s="49" customFormat="1" ht="13.5" customHeight="1">
      <c r="B292" s="46"/>
      <c r="C292" s="124"/>
      <c r="D292" s="125"/>
      <c r="E292" s="39"/>
      <c r="J292" s="50"/>
    </row>
    <row r="293" spans="2:10" s="49" customFormat="1" ht="13.5" customHeight="1">
      <c r="B293" s="46"/>
      <c r="C293" s="124"/>
      <c r="D293" s="125"/>
      <c r="E293" s="39"/>
      <c r="J293" s="50"/>
    </row>
    <row r="294" spans="2:10" s="49" customFormat="1" ht="13.5" customHeight="1">
      <c r="B294" s="46"/>
      <c r="C294" s="124"/>
      <c r="D294" s="125"/>
      <c r="E294" s="39"/>
      <c r="J294" s="50"/>
    </row>
    <row r="295" spans="2:10" s="49" customFormat="1" ht="13.5" customHeight="1">
      <c r="B295" s="46"/>
      <c r="C295" s="124"/>
      <c r="D295" s="125"/>
      <c r="E295" s="39"/>
      <c r="J295" s="50"/>
    </row>
    <row r="296" spans="2:10" s="49" customFormat="1" ht="13.5" customHeight="1">
      <c r="B296" s="46"/>
      <c r="C296" s="124"/>
      <c r="D296" s="125"/>
      <c r="E296" s="39"/>
      <c r="J296" s="50"/>
    </row>
    <row r="297" spans="2:10" s="49" customFormat="1" ht="13.5" customHeight="1">
      <c r="B297" s="46"/>
      <c r="C297" s="124"/>
      <c r="D297" s="125"/>
      <c r="E297" s="39"/>
      <c r="J297" s="50"/>
    </row>
    <row r="298" spans="2:10" s="49" customFormat="1" ht="13.5" customHeight="1">
      <c r="B298" s="46"/>
      <c r="C298" s="124"/>
      <c r="D298" s="125"/>
      <c r="E298" s="39"/>
      <c r="J298" s="50"/>
    </row>
    <row r="299" spans="2:10" s="49" customFormat="1" ht="13.5" customHeight="1">
      <c r="B299" s="46"/>
      <c r="C299" s="124"/>
      <c r="D299" s="125"/>
      <c r="E299" s="39"/>
      <c r="J299" s="50"/>
    </row>
    <row r="300" spans="2:10" s="49" customFormat="1" ht="13.5" customHeight="1">
      <c r="B300" s="46"/>
      <c r="C300" s="124"/>
      <c r="D300" s="125"/>
      <c r="E300" s="39"/>
      <c r="J300" s="50"/>
    </row>
    <row r="301" spans="2:10" s="49" customFormat="1" ht="13.5" customHeight="1">
      <c r="B301" s="46"/>
      <c r="C301" s="124"/>
      <c r="D301" s="125"/>
      <c r="E301" s="39"/>
      <c r="J301" s="50"/>
    </row>
    <row r="302" spans="2:10" s="49" customFormat="1" ht="13.5" customHeight="1">
      <c r="B302" s="46"/>
      <c r="C302" s="124"/>
      <c r="D302" s="125"/>
      <c r="E302" s="39"/>
      <c r="J302" s="50"/>
    </row>
    <row r="303" spans="2:10" s="49" customFormat="1" ht="13.5" customHeight="1">
      <c r="B303" s="46"/>
      <c r="C303" s="124"/>
      <c r="D303" s="125"/>
      <c r="E303" s="39"/>
      <c r="J303" s="50"/>
    </row>
    <row r="304" spans="2:10" s="49" customFormat="1" ht="13.5" customHeight="1">
      <c r="B304" s="46"/>
      <c r="C304" s="124"/>
      <c r="D304" s="125"/>
      <c r="E304" s="39"/>
      <c r="J304" s="50"/>
    </row>
    <row r="305" spans="2:10" s="49" customFormat="1" ht="13.5" customHeight="1">
      <c r="B305" s="46"/>
      <c r="C305" s="124"/>
      <c r="D305" s="125"/>
      <c r="E305" s="39"/>
      <c r="J305" s="50"/>
    </row>
    <row r="306" spans="2:10" s="49" customFormat="1" ht="13.5" customHeight="1">
      <c r="B306" s="46"/>
      <c r="C306" s="124"/>
      <c r="D306" s="125"/>
      <c r="E306" s="39"/>
      <c r="J306" s="50"/>
    </row>
    <row r="307" spans="2:10" s="49" customFormat="1" ht="13.5" customHeight="1">
      <c r="B307" s="46"/>
      <c r="C307" s="124"/>
      <c r="D307" s="125"/>
      <c r="E307" s="39"/>
      <c r="J307" s="50"/>
    </row>
    <row r="308" spans="2:10" s="49" customFormat="1" ht="13.5" customHeight="1">
      <c r="B308" s="46"/>
      <c r="C308" s="124"/>
      <c r="D308" s="125"/>
      <c r="E308" s="39"/>
      <c r="J308" s="50"/>
    </row>
    <row r="309" spans="2:10" s="49" customFormat="1" ht="13.5" customHeight="1">
      <c r="B309" s="46"/>
      <c r="C309" s="124"/>
      <c r="D309" s="125"/>
      <c r="E309" s="39"/>
      <c r="J309" s="50"/>
    </row>
    <row r="310" spans="2:10" s="49" customFormat="1" ht="13.5" customHeight="1">
      <c r="B310" s="46"/>
      <c r="C310" s="124"/>
      <c r="D310" s="125"/>
      <c r="E310" s="39"/>
      <c r="J310" s="50"/>
    </row>
    <row r="311" spans="2:10" s="49" customFormat="1" ht="13.5" customHeight="1">
      <c r="B311" s="46"/>
      <c r="C311" s="124"/>
      <c r="D311" s="125"/>
      <c r="E311" s="39"/>
      <c r="J311" s="50"/>
    </row>
    <row r="312" spans="2:10" s="49" customFormat="1" ht="13.5" customHeight="1">
      <c r="B312" s="46"/>
      <c r="C312" s="124"/>
      <c r="D312" s="125"/>
      <c r="E312" s="39"/>
      <c r="J312" s="50"/>
    </row>
    <row r="313" spans="2:10" s="49" customFormat="1" ht="13.5" customHeight="1">
      <c r="B313" s="46"/>
      <c r="C313" s="124"/>
      <c r="D313" s="125"/>
      <c r="E313" s="39"/>
      <c r="J313" s="50"/>
    </row>
    <row r="314" spans="2:10" s="49" customFormat="1" ht="13.5" customHeight="1">
      <c r="B314" s="46"/>
      <c r="C314" s="124"/>
      <c r="D314" s="125"/>
      <c r="E314" s="39"/>
      <c r="J314" s="50"/>
    </row>
    <row r="315" spans="2:10" s="49" customFormat="1" ht="13.5" customHeight="1">
      <c r="B315" s="46"/>
      <c r="C315" s="124"/>
      <c r="D315" s="125"/>
      <c r="E315" s="39"/>
      <c r="J315" s="50"/>
    </row>
    <row r="316" spans="2:10" s="49" customFormat="1" ht="13.5" customHeight="1">
      <c r="B316" s="46"/>
      <c r="C316" s="124"/>
      <c r="D316" s="125"/>
      <c r="E316" s="39"/>
      <c r="J316" s="50"/>
    </row>
    <row r="317" spans="2:10" s="49" customFormat="1" ht="13.5" customHeight="1">
      <c r="B317" s="46"/>
      <c r="C317" s="124"/>
      <c r="D317" s="125"/>
      <c r="E317" s="39"/>
      <c r="J317" s="50"/>
    </row>
    <row r="318" spans="2:10" s="49" customFormat="1" ht="13.5" customHeight="1">
      <c r="B318" s="46"/>
      <c r="C318" s="124"/>
      <c r="D318" s="125"/>
      <c r="E318" s="39"/>
      <c r="J318" s="50"/>
    </row>
    <row r="319" spans="2:10" s="49" customFormat="1" ht="13.5" customHeight="1">
      <c r="B319" s="46"/>
      <c r="C319" s="124"/>
      <c r="D319" s="125"/>
      <c r="E319" s="39"/>
      <c r="J319" s="50"/>
    </row>
    <row r="320" spans="2:10" s="49" customFormat="1" ht="13.5" customHeight="1">
      <c r="B320" s="46"/>
      <c r="C320" s="124"/>
      <c r="D320" s="125"/>
      <c r="E320" s="39"/>
      <c r="J320" s="50"/>
    </row>
    <row r="321" spans="2:10" s="49" customFormat="1" ht="13.5" customHeight="1">
      <c r="B321" s="46"/>
      <c r="C321" s="124"/>
      <c r="D321" s="125"/>
      <c r="E321" s="39"/>
      <c r="J321" s="50"/>
    </row>
    <row r="322" spans="2:10" s="49" customFormat="1" ht="13.5" customHeight="1">
      <c r="B322" s="46"/>
      <c r="C322" s="124"/>
      <c r="D322" s="125"/>
      <c r="E322" s="39"/>
      <c r="J322" s="50"/>
    </row>
    <row r="323" spans="2:10" s="49" customFormat="1" ht="13.5" customHeight="1">
      <c r="B323" s="46"/>
      <c r="C323" s="124"/>
      <c r="D323" s="125"/>
      <c r="E323" s="39"/>
      <c r="J323" s="50"/>
    </row>
    <row r="324" spans="2:10" s="49" customFormat="1" ht="13.5" customHeight="1">
      <c r="B324" s="46"/>
      <c r="C324" s="124"/>
      <c r="D324" s="125"/>
      <c r="E324" s="39"/>
      <c r="J324" s="50"/>
    </row>
    <row r="325" spans="2:10" s="49" customFormat="1" ht="13.5" customHeight="1">
      <c r="B325" s="46"/>
      <c r="C325" s="124"/>
      <c r="D325" s="125"/>
      <c r="E325" s="39"/>
      <c r="J325" s="50"/>
    </row>
    <row r="326" spans="2:10" s="49" customFormat="1" ht="13.5" customHeight="1">
      <c r="B326" s="46"/>
      <c r="C326" s="124"/>
      <c r="D326" s="125"/>
      <c r="E326" s="39"/>
      <c r="J326" s="50"/>
    </row>
    <row r="327" spans="2:10" s="49" customFormat="1" ht="13.5" customHeight="1">
      <c r="B327" s="46"/>
      <c r="C327" s="124"/>
      <c r="D327" s="125"/>
      <c r="E327" s="39"/>
      <c r="J327" s="50"/>
    </row>
    <row r="328" spans="2:10" s="49" customFormat="1" ht="13.5" customHeight="1">
      <c r="B328" s="46"/>
      <c r="C328" s="124"/>
      <c r="D328" s="125"/>
      <c r="E328" s="39"/>
      <c r="J328" s="50"/>
    </row>
    <row r="329" spans="2:10" s="49" customFormat="1" ht="13.5" customHeight="1">
      <c r="B329" s="46"/>
      <c r="C329" s="124"/>
      <c r="D329" s="125"/>
      <c r="E329" s="39"/>
      <c r="J329" s="50"/>
    </row>
    <row r="330" spans="2:10" s="49" customFormat="1" ht="13.5" customHeight="1">
      <c r="B330" s="46"/>
      <c r="C330" s="124"/>
      <c r="D330" s="125"/>
      <c r="E330" s="39"/>
      <c r="J330" s="50"/>
    </row>
    <row r="331" spans="2:10" s="49" customFormat="1" ht="13.5" customHeight="1">
      <c r="B331" s="46"/>
      <c r="C331" s="124"/>
      <c r="D331" s="125"/>
      <c r="E331" s="39"/>
      <c r="J331" s="50"/>
    </row>
    <row r="332" spans="2:10" s="49" customFormat="1" ht="13.5" customHeight="1">
      <c r="B332" s="46"/>
      <c r="C332" s="124"/>
      <c r="D332" s="125"/>
      <c r="E332" s="39"/>
      <c r="J332" s="50"/>
    </row>
    <row r="333" spans="2:10" s="49" customFormat="1" ht="13.5" customHeight="1">
      <c r="B333" s="46"/>
      <c r="C333" s="124"/>
      <c r="D333" s="125"/>
      <c r="E333" s="39"/>
      <c r="J333" s="50"/>
    </row>
    <row r="334" spans="2:10" s="49" customFormat="1" ht="13.5" customHeight="1">
      <c r="B334" s="46"/>
      <c r="C334" s="124"/>
      <c r="D334" s="125"/>
      <c r="E334" s="39"/>
      <c r="J334" s="50"/>
    </row>
    <row r="335" spans="2:10" s="49" customFormat="1" ht="13.5" customHeight="1">
      <c r="B335" s="46"/>
      <c r="C335" s="124"/>
      <c r="D335" s="125"/>
      <c r="E335" s="39"/>
      <c r="J335" s="50"/>
    </row>
    <row r="336" spans="2:10" s="49" customFormat="1" ht="13.5" customHeight="1">
      <c r="B336" s="46"/>
      <c r="C336" s="124"/>
      <c r="D336" s="125"/>
      <c r="E336" s="39"/>
      <c r="J336" s="50"/>
    </row>
    <row r="337" spans="2:10" s="49" customFormat="1" ht="13.5" customHeight="1">
      <c r="B337" s="46"/>
      <c r="C337" s="124"/>
      <c r="D337" s="125"/>
      <c r="E337" s="39"/>
      <c r="J337" s="50"/>
    </row>
    <row r="338" spans="2:10" s="49" customFormat="1" ht="13.5" customHeight="1">
      <c r="B338" s="46"/>
      <c r="C338" s="124"/>
      <c r="D338" s="125"/>
      <c r="E338" s="39"/>
      <c r="J338" s="50"/>
    </row>
    <row r="339" spans="2:10" s="49" customFormat="1" ht="13.5" customHeight="1">
      <c r="B339" s="46"/>
      <c r="C339" s="124"/>
      <c r="D339" s="125"/>
      <c r="E339" s="39"/>
      <c r="J339" s="50"/>
    </row>
    <row r="340" spans="2:10" s="49" customFormat="1" ht="13.5" customHeight="1">
      <c r="B340" s="46"/>
      <c r="C340" s="124"/>
      <c r="D340" s="125"/>
      <c r="E340" s="39"/>
      <c r="J340" s="50"/>
    </row>
    <row r="341" spans="2:10" s="49" customFormat="1" ht="13.5" customHeight="1">
      <c r="B341" s="46"/>
      <c r="C341" s="124"/>
      <c r="D341" s="125"/>
      <c r="E341" s="39"/>
      <c r="J341" s="50"/>
    </row>
    <row r="342" spans="2:10" s="49" customFormat="1" ht="13.5" customHeight="1">
      <c r="B342" s="46"/>
      <c r="C342" s="124"/>
      <c r="D342" s="125"/>
      <c r="E342" s="39"/>
      <c r="J342" s="50"/>
    </row>
    <row r="343" spans="2:10" s="49" customFormat="1" ht="13.5" customHeight="1">
      <c r="B343" s="46"/>
      <c r="C343" s="124"/>
      <c r="D343" s="125"/>
      <c r="E343" s="39"/>
      <c r="J343" s="50"/>
    </row>
    <row r="344" spans="2:10" s="49" customFormat="1" ht="13.5" customHeight="1">
      <c r="B344" s="46"/>
      <c r="C344" s="124"/>
      <c r="D344" s="125"/>
      <c r="E344" s="39"/>
      <c r="J344" s="50"/>
    </row>
    <row r="345" spans="2:10" s="49" customFormat="1" ht="13.5" customHeight="1">
      <c r="B345" s="46"/>
      <c r="C345" s="124"/>
      <c r="D345" s="125"/>
      <c r="E345" s="39"/>
      <c r="J345" s="50"/>
    </row>
    <row r="346" spans="2:10" s="49" customFormat="1" ht="13.5" customHeight="1">
      <c r="B346" s="46"/>
      <c r="C346" s="124"/>
      <c r="D346" s="125"/>
      <c r="E346" s="39"/>
      <c r="J346" s="50"/>
    </row>
    <row r="347" spans="2:10" s="49" customFormat="1" ht="13.5" customHeight="1">
      <c r="B347" s="46"/>
      <c r="C347" s="124"/>
      <c r="D347" s="125"/>
      <c r="E347" s="39"/>
      <c r="J347" s="50"/>
    </row>
    <row r="348" spans="2:10" s="49" customFormat="1" ht="13.5" customHeight="1">
      <c r="B348" s="46"/>
      <c r="C348" s="124"/>
      <c r="D348" s="125"/>
      <c r="E348" s="39"/>
      <c r="J348" s="50"/>
    </row>
    <row r="349" spans="2:10" s="49" customFormat="1" ht="13.5" customHeight="1">
      <c r="B349" s="46"/>
      <c r="C349" s="124"/>
      <c r="D349" s="125"/>
      <c r="E349" s="39"/>
      <c r="J349" s="50"/>
    </row>
    <row r="350" spans="2:10" s="49" customFormat="1" ht="13.5" customHeight="1">
      <c r="B350" s="46"/>
      <c r="C350" s="124"/>
      <c r="D350" s="125"/>
      <c r="E350" s="39"/>
      <c r="J350" s="50"/>
    </row>
    <row r="351" spans="2:10" s="49" customFormat="1" ht="13.5" customHeight="1">
      <c r="B351" s="46"/>
      <c r="C351" s="124"/>
      <c r="D351" s="125"/>
      <c r="E351" s="39"/>
      <c r="J351" s="50"/>
    </row>
    <row r="352" spans="2:10" s="49" customFormat="1" ht="13.5" customHeight="1">
      <c r="B352" s="46"/>
      <c r="C352" s="124"/>
      <c r="D352" s="125"/>
      <c r="E352" s="39"/>
      <c r="J352" s="50"/>
    </row>
    <row r="353" spans="2:10" s="49" customFormat="1" ht="13.5" customHeight="1">
      <c r="B353" s="46"/>
      <c r="C353" s="124"/>
      <c r="D353" s="125"/>
      <c r="E353" s="39"/>
      <c r="J353" s="50"/>
    </row>
    <row r="354" spans="2:10" s="49" customFormat="1" ht="13.5" customHeight="1">
      <c r="B354" s="46"/>
      <c r="C354" s="124"/>
      <c r="D354" s="125"/>
      <c r="E354" s="39"/>
      <c r="J354" s="50"/>
    </row>
    <row r="355" spans="2:10" s="49" customFormat="1" ht="13.5" customHeight="1">
      <c r="B355" s="46"/>
      <c r="C355" s="124"/>
      <c r="D355" s="125"/>
      <c r="E355" s="39"/>
      <c r="J355" s="50"/>
    </row>
    <row r="356" spans="2:10" s="49" customFormat="1" ht="13.5" customHeight="1">
      <c r="B356" s="46"/>
      <c r="C356" s="124"/>
      <c r="D356" s="125"/>
      <c r="E356" s="39"/>
      <c r="J356" s="50"/>
    </row>
    <row r="357" spans="2:10" s="49" customFormat="1" ht="13.5" customHeight="1">
      <c r="B357" s="46"/>
      <c r="C357" s="124"/>
      <c r="D357" s="125"/>
      <c r="E357" s="39"/>
      <c r="J357" s="50"/>
    </row>
    <row r="358" spans="2:10" s="49" customFormat="1" ht="13.5" customHeight="1">
      <c r="B358" s="46"/>
      <c r="C358" s="124"/>
      <c r="D358" s="125"/>
      <c r="E358" s="39"/>
      <c r="J358" s="50"/>
    </row>
    <row r="359" spans="2:10" s="49" customFormat="1" ht="13.5" customHeight="1">
      <c r="B359" s="46"/>
      <c r="C359" s="124"/>
      <c r="D359" s="125"/>
      <c r="E359" s="39"/>
      <c r="J359" s="50"/>
    </row>
    <row r="360" spans="2:10" s="49" customFormat="1" ht="13.5" customHeight="1">
      <c r="B360" s="46"/>
      <c r="C360" s="124"/>
      <c r="D360" s="125"/>
      <c r="E360" s="39"/>
      <c r="J360" s="50"/>
    </row>
    <row r="361" spans="2:10" s="49" customFormat="1" ht="13.5" customHeight="1">
      <c r="B361" s="46"/>
      <c r="C361" s="124"/>
      <c r="D361" s="125"/>
      <c r="E361" s="39"/>
      <c r="J361" s="50"/>
    </row>
    <row r="362" spans="2:10" s="49" customFormat="1" ht="13.5" customHeight="1">
      <c r="B362" s="46"/>
      <c r="C362" s="124"/>
      <c r="D362" s="125"/>
      <c r="E362" s="39"/>
      <c r="J362" s="50"/>
    </row>
    <row r="363" spans="2:10" s="49" customFormat="1" ht="13.5" customHeight="1">
      <c r="B363" s="46"/>
      <c r="C363" s="124"/>
      <c r="D363" s="125"/>
      <c r="E363" s="39"/>
      <c r="J363" s="50"/>
    </row>
    <row r="364" spans="2:10" s="49" customFormat="1" ht="13.5" customHeight="1">
      <c r="B364" s="46"/>
      <c r="C364" s="124"/>
      <c r="D364" s="125"/>
      <c r="E364" s="39"/>
      <c r="J364" s="50"/>
    </row>
    <row r="365" spans="2:10" s="49" customFormat="1" ht="13.5" customHeight="1">
      <c r="B365" s="46"/>
      <c r="C365" s="124"/>
      <c r="D365" s="125"/>
      <c r="E365" s="39"/>
      <c r="J365" s="50"/>
    </row>
    <row r="366" spans="2:10" s="49" customFormat="1" ht="13.5" customHeight="1">
      <c r="B366" s="46"/>
      <c r="C366" s="124"/>
      <c r="D366" s="125"/>
      <c r="E366" s="39"/>
      <c r="J366" s="50"/>
    </row>
    <row r="367" spans="2:10" s="49" customFormat="1" ht="13.5" customHeight="1">
      <c r="B367" s="46"/>
      <c r="C367" s="124"/>
      <c r="D367" s="125"/>
      <c r="E367" s="39"/>
      <c r="J367" s="50"/>
    </row>
    <row r="368" spans="2:10" s="49" customFormat="1" ht="13.5" customHeight="1">
      <c r="B368" s="46"/>
      <c r="C368" s="124"/>
      <c r="D368" s="125"/>
      <c r="E368" s="39"/>
      <c r="J368" s="50"/>
    </row>
    <row r="369" spans="2:10" s="49" customFormat="1" ht="13.5" customHeight="1">
      <c r="B369" s="46"/>
      <c r="C369" s="124"/>
      <c r="D369" s="125"/>
      <c r="E369" s="39"/>
      <c r="J369" s="50"/>
    </row>
    <row r="370" spans="2:10" s="49" customFormat="1" ht="13.5" customHeight="1">
      <c r="B370" s="46"/>
      <c r="C370" s="124"/>
      <c r="D370" s="125"/>
      <c r="E370" s="39"/>
      <c r="J370" s="50"/>
    </row>
    <row r="371" spans="2:10" s="49" customFormat="1" ht="13.5" customHeight="1">
      <c r="B371" s="46"/>
      <c r="C371" s="124"/>
      <c r="D371" s="125"/>
      <c r="E371" s="39"/>
      <c r="J371" s="50"/>
    </row>
    <row r="372" spans="2:10" s="49" customFormat="1" ht="13.5" customHeight="1">
      <c r="B372" s="46"/>
      <c r="C372" s="124"/>
      <c r="D372" s="125"/>
      <c r="E372" s="39"/>
      <c r="J372" s="50"/>
    </row>
    <row r="373" spans="2:10" s="49" customFormat="1" ht="13.5" customHeight="1">
      <c r="B373" s="46"/>
      <c r="C373" s="124"/>
      <c r="D373" s="125"/>
      <c r="E373" s="39"/>
      <c r="J373" s="50"/>
    </row>
    <row r="374" spans="2:10" s="49" customFormat="1" ht="13.5" customHeight="1">
      <c r="B374" s="46"/>
      <c r="C374" s="124"/>
      <c r="D374" s="125"/>
      <c r="E374" s="39"/>
      <c r="J374" s="50"/>
    </row>
    <row r="375" spans="2:10" s="49" customFormat="1" ht="13.5" customHeight="1">
      <c r="B375" s="46"/>
      <c r="C375" s="124"/>
      <c r="D375" s="125"/>
      <c r="E375" s="39"/>
      <c r="J375" s="50"/>
    </row>
    <row r="376" spans="2:10" s="49" customFormat="1" ht="13.5" customHeight="1">
      <c r="B376" s="46"/>
      <c r="C376" s="124"/>
      <c r="D376" s="125"/>
      <c r="E376" s="39"/>
      <c r="J376" s="50"/>
    </row>
    <row r="377" spans="2:10" s="49" customFormat="1" ht="13.5" customHeight="1">
      <c r="B377" s="46"/>
      <c r="C377" s="124"/>
      <c r="D377" s="125"/>
      <c r="E377" s="39"/>
      <c r="J377" s="50"/>
    </row>
    <row r="378" spans="2:10" s="49" customFormat="1" ht="13.5" customHeight="1">
      <c r="B378" s="46"/>
      <c r="C378" s="124"/>
      <c r="D378" s="125"/>
      <c r="E378" s="39"/>
      <c r="J378" s="50"/>
    </row>
    <row r="379" spans="2:10" s="49" customFormat="1" ht="13.5" customHeight="1">
      <c r="B379" s="46"/>
      <c r="C379" s="124"/>
      <c r="D379" s="125"/>
      <c r="E379" s="39"/>
      <c r="J379" s="50"/>
    </row>
    <row r="380" spans="2:10" s="49" customFormat="1" ht="13.5" customHeight="1">
      <c r="B380" s="46"/>
      <c r="C380" s="124"/>
      <c r="D380" s="125"/>
      <c r="E380" s="39"/>
      <c r="J380" s="50"/>
    </row>
    <row r="381" spans="2:10" s="49" customFormat="1" ht="13.5" customHeight="1">
      <c r="B381" s="46"/>
      <c r="C381" s="124"/>
      <c r="D381" s="125"/>
      <c r="E381" s="39"/>
      <c r="J381" s="50"/>
    </row>
    <row r="382" spans="2:10" s="49" customFormat="1" ht="13.5" customHeight="1">
      <c r="B382" s="46"/>
      <c r="C382" s="124"/>
      <c r="D382" s="125"/>
      <c r="E382" s="39"/>
      <c r="J382" s="50"/>
    </row>
    <row r="383" spans="2:10" s="49" customFormat="1" ht="13.5" customHeight="1">
      <c r="B383" s="46"/>
      <c r="C383" s="124"/>
      <c r="D383" s="125"/>
      <c r="E383" s="39"/>
      <c r="J383" s="50"/>
    </row>
    <row r="384" spans="2:10" s="49" customFormat="1" ht="13.5" customHeight="1">
      <c r="B384" s="46"/>
      <c r="C384" s="124"/>
      <c r="D384" s="125"/>
      <c r="E384" s="39"/>
      <c r="J384" s="50"/>
    </row>
    <row r="385" spans="2:10" s="49" customFormat="1" ht="13.5" customHeight="1">
      <c r="B385" s="46"/>
      <c r="C385" s="124"/>
      <c r="D385" s="125"/>
      <c r="E385" s="39"/>
      <c r="J385" s="50"/>
    </row>
    <row r="386" spans="2:10" s="49" customFormat="1" ht="13.5" customHeight="1">
      <c r="B386" s="46"/>
      <c r="C386" s="124"/>
      <c r="D386" s="125"/>
      <c r="E386" s="39"/>
      <c r="J386" s="50"/>
    </row>
    <row r="387" spans="2:10" s="49" customFormat="1" ht="13.5" customHeight="1">
      <c r="B387" s="46"/>
      <c r="C387" s="124"/>
      <c r="D387" s="125"/>
      <c r="E387" s="39"/>
      <c r="J387" s="50"/>
    </row>
    <row r="388" spans="2:10" s="49" customFormat="1" ht="13.5" customHeight="1">
      <c r="B388" s="46"/>
      <c r="C388" s="124"/>
      <c r="D388" s="125"/>
      <c r="E388" s="39"/>
      <c r="J388" s="50"/>
    </row>
    <row r="389" spans="2:10" s="49" customFormat="1" ht="13.5" customHeight="1">
      <c r="B389" s="46"/>
      <c r="C389" s="124"/>
      <c r="D389" s="125"/>
      <c r="E389" s="39"/>
      <c r="J389" s="50"/>
    </row>
    <row r="390" spans="2:10" s="49" customFormat="1" ht="13.5" customHeight="1">
      <c r="B390" s="46"/>
      <c r="C390" s="124"/>
      <c r="D390" s="125"/>
      <c r="E390" s="39"/>
      <c r="J390" s="50"/>
    </row>
    <row r="391" spans="2:10" s="49" customFormat="1" ht="13.5" customHeight="1">
      <c r="B391" s="46"/>
      <c r="C391" s="124"/>
      <c r="D391" s="125"/>
      <c r="E391" s="39"/>
      <c r="J391" s="50"/>
    </row>
    <row r="392" spans="2:10" s="49" customFormat="1" ht="13.5" customHeight="1">
      <c r="B392" s="46"/>
      <c r="C392" s="124"/>
      <c r="D392" s="125"/>
      <c r="E392" s="39"/>
      <c r="J392" s="50"/>
    </row>
    <row r="393" spans="2:10" s="49" customFormat="1" ht="13.5" customHeight="1">
      <c r="B393" s="46"/>
      <c r="C393" s="124"/>
      <c r="D393" s="125"/>
      <c r="E393" s="39"/>
      <c r="J393" s="50"/>
    </row>
    <row r="394" spans="2:10" s="49" customFormat="1" ht="13.5" customHeight="1">
      <c r="B394" s="46"/>
      <c r="C394" s="124"/>
      <c r="D394" s="125"/>
      <c r="E394" s="39"/>
      <c r="J394" s="50"/>
    </row>
    <row r="395" spans="2:10" s="49" customFormat="1" ht="13.5" customHeight="1">
      <c r="B395" s="46"/>
      <c r="C395" s="124"/>
      <c r="D395" s="125"/>
      <c r="E395" s="39"/>
      <c r="J395" s="50"/>
    </row>
    <row r="396" spans="2:10" s="49" customFormat="1" ht="13.5" customHeight="1">
      <c r="B396" s="46"/>
      <c r="C396" s="124"/>
      <c r="D396" s="125"/>
      <c r="E396" s="39"/>
      <c r="J396" s="50"/>
    </row>
    <row r="397" spans="2:10" s="49" customFormat="1" ht="13.5" customHeight="1">
      <c r="B397" s="46"/>
      <c r="C397" s="124"/>
      <c r="D397" s="125"/>
      <c r="E397" s="39"/>
      <c r="J397" s="50"/>
    </row>
    <row r="398" spans="2:10" s="49" customFormat="1" ht="13.5" customHeight="1">
      <c r="B398" s="46"/>
      <c r="C398" s="124"/>
      <c r="D398" s="125"/>
      <c r="E398" s="39"/>
      <c r="J398" s="50"/>
    </row>
    <row r="399" spans="2:10" s="49" customFormat="1" ht="13.5" customHeight="1">
      <c r="B399" s="46"/>
      <c r="C399" s="124"/>
      <c r="D399" s="125"/>
      <c r="E399" s="39"/>
      <c r="J399" s="50"/>
    </row>
    <row r="400" spans="2:10" s="49" customFormat="1" ht="13.5" customHeight="1">
      <c r="B400" s="46"/>
      <c r="C400" s="124"/>
      <c r="D400" s="125"/>
      <c r="E400" s="39"/>
      <c r="J400" s="50"/>
    </row>
    <row r="401" spans="2:10" s="49" customFormat="1" ht="13.5" customHeight="1">
      <c r="B401" s="46"/>
      <c r="C401" s="124"/>
      <c r="D401" s="125"/>
      <c r="E401" s="39"/>
      <c r="J401" s="50"/>
    </row>
    <row r="402" spans="2:10" s="49" customFormat="1" ht="13.5" customHeight="1">
      <c r="B402" s="46"/>
      <c r="C402" s="124"/>
      <c r="D402" s="125"/>
      <c r="E402" s="39"/>
      <c r="J402" s="50"/>
    </row>
    <row r="403" spans="2:10" s="49" customFormat="1" ht="13.5" customHeight="1">
      <c r="B403" s="46"/>
      <c r="C403" s="124"/>
      <c r="D403" s="125"/>
      <c r="E403" s="39"/>
      <c r="J403" s="50"/>
    </row>
    <row r="404" spans="2:10" s="49" customFormat="1" ht="13.5" customHeight="1">
      <c r="B404" s="46"/>
      <c r="C404" s="124"/>
      <c r="D404" s="125"/>
      <c r="E404" s="39"/>
      <c r="J404" s="50"/>
    </row>
    <row r="405" spans="2:10" s="49" customFormat="1" ht="13.5" customHeight="1">
      <c r="B405" s="46"/>
      <c r="C405" s="124"/>
      <c r="D405" s="125"/>
      <c r="E405" s="39"/>
      <c r="J405" s="50"/>
    </row>
    <row r="406" spans="2:10" s="49" customFormat="1" ht="13.5" customHeight="1">
      <c r="B406" s="46"/>
      <c r="C406" s="124"/>
      <c r="D406" s="125"/>
      <c r="E406" s="39"/>
      <c r="J406" s="50"/>
    </row>
    <row r="407" spans="2:10" s="49" customFormat="1" ht="13.5" customHeight="1">
      <c r="B407" s="46"/>
      <c r="C407" s="124"/>
      <c r="D407" s="125"/>
      <c r="E407" s="39"/>
      <c r="J407" s="50"/>
    </row>
    <row r="408" spans="2:10" s="49" customFormat="1" ht="13.5" customHeight="1">
      <c r="B408" s="46"/>
      <c r="C408" s="124"/>
      <c r="D408" s="125"/>
      <c r="E408" s="39"/>
      <c r="J408" s="50"/>
    </row>
    <row r="409" spans="2:10" s="49" customFormat="1" ht="13.5" customHeight="1">
      <c r="B409" s="46"/>
      <c r="C409" s="124"/>
      <c r="D409" s="125"/>
      <c r="E409" s="39"/>
      <c r="J409" s="50"/>
    </row>
    <row r="410" spans="2:10" s="49" customFormat="1" ht="13.5" customHeight="1">
      <c r="B410" s="46"/>
      <c r="C410" s="124"/>
      <c r="D410" s="125"/>
      <c r="E410" s="39"/>
      <c r="J410" s="50"/>
    </row>
    <row r="411" spans="2:10" s="49" customFormat="1" ht="13.5" customHeight="1">
      <c r="B411" s="46"/>
      <c r="C411" s="124"/>
      <c r="D411" s="125"/>
      <c r="E411" s="39"/>
      <c r="J411" s="50"/>
    </row>
    <row r="412" spans="2:10" s="49" customFormat="1" ht="13.5" customHeight="1">
      <c r="B412" s="46"/>
      <c r="C412" s="124"/>
      <c r="D412" s="125"/>
      <c r="E412" s="39"/>
      <c r="J412" s="50"/>
    </row>
    <row r="413" spans="2:10" s="49" customFormat="1" ht="13.5" customHeight="1">
      <c r="B413" s="46"/>
      <c r="C413" s="124"/>
      <c r="D413" s="125"/>
      <c r="E413" s="39"/>
      <c r="J413" s="50"/>
    </row>
    <row r="414" spans="2:10" s="49" customFormat="1" ht="13.5" customHeight="1">
      <c r="B414" s="46"/>
      <c r="C414" s="124"/>
      <c r="D414" s="125"/>
      <c r="E414" s="39"/>
      <c r="J414" s="50"/>
    </row>
    <row r="415" spans="2:10" s="49" customFormat="1" ht="13.5" customHeight="1">
      <c r="B415" s="46"/>
      <c r="C415" s="124"/>
      <c r="D415" s="125"/>
      <c r="E415" s="39"/>
      <c r="J415" s="50"/>
    </row>
    <row r="416" spans="2:10" s="49" customFormat="1" ht="13.5" customHeight="1">
      <c r="B416" s="46"/>
      <c r="C416" s="124"/>
      <c r="D416" s="125"/>
      <c r="E416" s="39"/>
      <c r="J416" s="50"/>
    </row>
    <row r="417" spans="2:10" s="49" customFormat="1" ht="13.5" customHeight="1">
      <c r="B417" s="46"/>
      <c r="C417" s="124"/>
      <c r="D417" s="125"/>
      <c r="E417" s="39"/>
      <c r="J417" s="50"/>
    </row>
    <row r="418" spans="2:10" s="49" customFormat="1" ht="13.5" customHeight="1">
      <c r="B418" s="46"/>
      <c r="C418" s="124"/>
      <c r="D418" s="125"/>
      <c r="E418" s="39"/>
      <c r="J418" s="50"/>
    </row>
    <row r="419" spans="2:10" s="49" customFormat="1" ht="13.5" customHeight="1">
      <c r="B419" s="46"/>
      <c r="C419" s="124"/>
      <c r="D419" s="125"/>
      <c r="E419" s="39"/>
      <c r="J419" s="50"/>
    </row>
    <row r="420" spans="2:10" s="49" customFormat="1" ht="13.5" customHeight="1">
      <c r="B420" s="46"/>
      <c r="C420" s="124"/>
      <c r="D420" s="125"/>
      <c r="E420" s="39"/>
      <c r="J420" s="50"/>
    </row>
    <row r="421" spans="2:10" s="49" customFormat="1" ht="13.5" customHeight="1">
      <c r="B421" s="46"/>
      <c r="C421" s="124"/>
      <c r="D421" s="125"/>
      <c r="E421" s="39"/>
      <c r="J421" s="50"/>
    </row>
    <row r="422" spans="2:10" s="49" customFormat="1" ht="13.5" customHeight="1">
      <c r="B422" s="46"/>
      <c r="C422" s="124"/>
      <c r="D422" s="125"/>
      <c r="E422" s="39"/>
      <c r="J422" s="50"/>
    </row>
    <row r="423" spans="2:10" s="49" customFormat="1" ht="13.5" customHeight="1">
      <c r="B423" s="46"/>
      <c r="C423" s="124"/>
      <c r="D423" s="125"/>
      <c r="E423" s="39"/>
      <c r="J423" s="50"/>
    </row>
    <row r="424" spans="2:10" s="49" customFormat="1" ht="13.5" customHeight="1">
      <c r="B424" s="46"/>
      <c r="C424" s="124"/>
      <c r="D424" s="125"/>
      <c r="E424" s="39"/>
      <c r="J424" s="50"/>
    </row>
    <row r="425" spans="2:10" s="49" customFormat="1" ht="13.5" customHeight="1">
      <c r="B425" s="46"/>
      <c r="C425" s="124"/>
      <c r="D425" s="125"/>
      <c r="E425" s="39"/>
      <c r="J425" s="50"/>
    </row>
    <row r="426" spans="2:10" s="49" customFormat="1" ht="13.5" customHeight="1">
      <c r="B426" s="46"/>
      <c r="C426" s="124"/>
      <c r="D426" s="125"/>
      <c r="E426" s="39"/>
      <c r="J426" s="50"/>
    </row>
    <row r="427" spans="2:10" s="49" customFormat="1" ht="13.5" customHeight="1">
      <c r="B427" s="46"/>
      <c r="C427" s="124"/>
      <c r="D427" s="125"/>
      <c r="E427" s="39"/>
      <c r="J427" s="50"/>
    </row>
    <row r="428" spans="2:10" s="49" customFormat="1" ht="13.5" customHeight="1">
      <c r="B428" s="46"/>
      <c r="C428" s="124"/>
      <c r="D428" s="125"/>
      <c r="E428" s="39"/>
      <c r="J428" s="50"/>
    </row>
    <row r="429" spans="2:10" s="49" customFormat="1" ht="13.5" customHeight="1">
      <c r="B429" s="46"/>
      <c r="C429" s="124"/>
      <c r="D429" s="125"/>
      <c r="E429" s="39"/>
      <c r="J429" s="50"/>
    </row>
    <row r="430" spans="2:10" s="49" customFormat="1" ht="13.5" customHeight="1">
      <c r="B430" s="46"/>
      <c r="C430" s="124"/>
      <c r="D430" s="125"/>
      <c r="E430" s="39"/>
      <c r="J430" s="50"/>
    </row>
    <row r="431" spans="2:10" s="49" customFormat="1" ht="13.5" customHeight="1">
      <c r="B431" s="46"/>
      <c r="C431" s="124"/>
      <c r="D431" s="125"/>
      <c r="E431" s="39"/>
      <c r="J431" s="50"/>
    </row>
    <row r="432" spans="2:10" s="49" customFormat="1" ht="13.5" customHeight="1">
      <c r="B432" s="46"/>
      <c r="C432" s="124"/>
      <c r="D432" s="125"/>
      <c r="E432" s="39"/>
      <c r="J432" s="50"/>
    </row>
    <row r="433" spans="2:10" s="49" customFormat="1" ht="13.5" customHeight="1">
      <c r="B433" s="46"/>
      <c r="C433" s="124"/>
      <c r="D433" s="125"/>
      <c r="E433" s="39"/>
      <c r="J433" s="50"/>
    </row>
    <row r="434" spans="2:10" s="49" customFormat="1" ht="13.5" customHeight="1">
      <c r="B434" s="46"/>
      <c r="C434" s="124"/>
      <c r="D434" s="125"/>
      <c r="E434" s="39"/>
      <c r="J434" s="50"/>
    </row>
    <row r="435" spans="2:10" s="49" customFormat="1" ht="13.5" customHeight="1">
      <c r="B435" s="46"/>
      <c r="C435" s="124"/>
      <c r="D435" s="125"/>
      <c r="E435" s="39"/>
      <c r="J435" s="50"/>
    </row>
    <row r="436" spans="2:10" s="49" customFormat="1" ht="13.5" customHeight="1">
      <c r="B436" s="46"/>
      <c r="C436" s="124"/>
      <c r="D436" s="125"/>
      <c r="E436" s="39"/>
      <c r="J436" s="50"/>
    </row>
    <row r="437" spans="2:10" s="49" customFormat="1" ht="13.5" customHeight="1">
      <c r="B437" s="46"/>
      <c r="C437" s="124"/>
      <c r="D437" s="125"/>
      <c r="E437" s="39"/>
      <c r="J437" s="50"/>
    </row>
    <row r="438" spans="2:10" s="49" customFormat="1" ht="13.5" customHeight="1">
      <c r="B438" s="46"/>
      <c r="C438" s="124"/>
      <c r="D438" s="125"/>
      <c r="E438" s="39"/>
      <c r="J438" s="50"/>
    </row>
    <row r="439" spans="2:10" s="49" customFormat="1" ht="13.5" customHeight="1">
      <c r="B439" s="46"/>
      <c r="C439" s="124"/>
      <c r="D439" s="125"/>
      <c r="E439" s="39"/>
      <c r="J439" s="50"/>
    </row>
    <row r="440" spans="2:10" s="49" customFormat="1" ht="13.5" customHeight="1">
      <c r="B440" s="46"/>
      <c r="C440" s="124"/>
      <c r="D440" s="125"/>
      <c r="E440" s="39"/>
      <c r="J440" s="50"/>
    </row>
    <row r="441" spans="2:10" s="49" customFormat="1" ht="13.5" customHeight="1">
      <c r="B441" s="46"/>
      <c r="C441" s="124"/>
      <c r="D441" s="125"/>
      <c r="E441" s="39"/>
      <c r="J441" s="50"/>
    </row>
    <row r="442" spans="2:10" s="49" customFormat="1" ht="13.5" customHeight="1">
      <c r="B442" s="46"/>
      <c r="C442" s="124"/>
      <c r="D442" s="125"/>
      <c r="E442" s="39"/>
      <c r="J442" s="50"/>
    </row>
    <row r="443" spans="2:10" s="49" customFormat="1" ht="13.5" customHeight="1">
      <c r="B443" s="46"/>
      <c r="C443" s="124"/>
      <c r="D443" s="125"/>
      <c r="E443" s="39"/>
      <c r="J443" s="50"/>
    </row>
    <row r="444" spans="2:10" s="49" customFormat="1" ht="13.5" customHeight="1">
      <c r="B444" s="46"/>
      <c r="C444" s="124"/>
      <c r="D444" s="125"/>
      <c r="E444" s="39"/>
      <c r="J444" s="50"/>
    </row>
    <row r="445" spans="2:10" s="49" customFormat="1" ht="13.5" customHeight="1">
      <c r="B445" s="46"/>
      <c r="C445" s="124"/>
      <c r="D445" s="125"/>
      <c r="E445" s="39"/>
      <c r="J445" s="50"/>
    </row>
    <row r="446" spans="2:10" s="49" customFormat="1" ht="13.5" customHeight="1">
      <c r="B446" s="46"/>
      <c r="C446" s="124"/>
      <c r="D446" s="125"/>
      <c r="E446" s="39"/>
      <c r="J446" s="50"/>
    </row>
    <row r="447" spans="2:10" s="49" customFormat="1" ht="13.5" customHeight="1">
      <c r="B447" s="46"/>
      <c r="C447" s="124"/>
      <c r="D447" s="125"/>
      <c r="E447" s="39"/>
      <c r="J447" s="50"/>
    </row>
    <row r="448" spans="2:10" s="49" customFormat="1" ht="13.5" customHeight="1">
      <c r="B448" s="46"/>
      <c r="C448" s="124"/>
      <c r="D448" s="125"/>
      <c r="E448" s="39"/>
      <c r="J448" s="50"/>
    </row>
    <row r="449" spans="2:10" s="49" customFormat="1" ht="13.5" customHeight="1">
      <c r="B449" s="46"/>
      <c r="C449" s="124"/>
      <c r="D449" s="125"/>
      <c r="E449" s="39"/>
      <c r="J449" s="50"/>
    </row>
    <row r="450" spans="2:10" s="49" customFormat="1" ht="13.5" customHeight="1">
      <c r="B450" s="46"/>
      <c r="C450" s="124"/>
      <c r="D450" s="125"/>
      <c r="E450" s="39"/>
      <c r="J450" s="50"/>
    </row>
    <row r="451" spans="2:10" s="49" customFormat="1" ht="13.5" customHeight="1">
      <c r="B451" s="46"/>
      <c r="C451" s="124"/>
      <c r="D451" s="125"/>
      <c r="E451" s="39"/>
      <c r="J451" s="50"/>
    </row>
    <row r="452" spans="2:10" s="49" customFormat="1" ht="13.5" customHeight="1">
      <c r="B452" s="46"/>
      <c r="C452" s="124"/>
      <c r="D452" s="125"/>
      <c r="E452" s="39"/>
      <c r="J452" s="50"/>
    </row>
    <row r="453" spans="2:10" s="49" customFormat="1" ht="13.5" customHeight="1">
      <c r="B453" s="46"/>
      <c r="C453" s="124"/>
      <c r="D453" s="125"/>
      <c r="E453" s="39"/>
      <c r="J453" s="50"/>
    </row>
    <row r="454" spans="2:10" s="49" customFormat="1" ht="13.5" customHeight="1">
      <c r="B454" s="46"/>
      <c r="C454" s="124"/>
      <c r="D454" s="125"/>
      <c r="E454" s="39"/>
      <c r="J454" s="50"/>
    </row>
    <row r="455" spans="2:10" s="49" customFormat="1" ht="13.5" customHeight="1">
      <c r="B455" s="46"/>
      <c r="C455" s="124"/>
      <c r="D455" s="125"/>
      <c r="E455" s="39"/>
      <c r="J455" s="50"/>
    </row>
    <row r="456" spans="2:10" s="49" customFormat="1" ht="13.5" customHeight="1">
      <c r="B456" s="46"/>
      <c r="C456" s="124"/>
      <c r="D456" s="125"/>
      <c r="E456" s="39"/>
      <c r="J456" s="50"/>
    </row>
    <row r="457" spans="2:10" s="49" customFormat="1" ht="13.5" customHeight="1">
      <c r="B457" s="46"/>
      <c r="C457" s="124"/>
      <c r="D457" s="125"/>
      <c r="E457" s="39"/>
      <c r="J457" s="50"/>
    </row>
    <row r="458" spans="2:10" s="49" customFormat="1" ht="13.5" customHeight="1">
      <c r="B458" s="46"/>
      <c r="C458" s="124"/>
      <c r="D458" s="125"/>
      <c r="E458" s="39"/>
      <c r="J458" s="50"/>
    </row>
    <row r="459" spans="2:10" s="49" customFormat="1" ht="13.5" customHeight="1">
      <c r="B459" s="46"/>
      <c r="C459" s="124"/>
      <c r="D459" s="125"/>
      <c r="E459" s="39"/>
      <c r="J459" s="50"/>
    </row>
    <row r="460" spans="2:10" s="49" customFormat="1" ht="13.5" customHeight="1">
      <c r="B460" s="46"/>
      <c r="C460" s="124"/>
      <c r="D460" s="125"/>
      <c r="E460" s="39"/>
      <c r="J460" s="50"/>
    </row>
    <row r="461" spans="2:10" s="49" customFormat="1" ht="13.5" customHeight="1">
      <c r="B461" s="46"/>
      <c r="C461" s="124"/>
      <c r="D461" s="125"/>
      <c r="E461" s="39"/>
      <c r="J461" s="50"/>
    </row>
    <row r="462" spans="2:10" s="49" customFormat="1" ht="13.5" customHeight="1">
      <c r="B462" s="46"/>
      <c r="C462" s="124"/>
      <c r="D462" s="125"/>
      <c r="E462" s="39"/>
      <c r="J462" s="50"/>
    </row>
    <row r="463" spans="2:10" s="49" customFormat="1" ht="13.5" customHeight="1">
      <c r="B463" s="46"/>
      <c r="C463" s="124"/>
      <c r="D463" s="125"/>
      <c r="E463" s="39"/>
      <c r="J463" s="50"/>
    </row>
    <row r="464" spans="2:10" s="49" customFormat="1" ht="13.5" customHeight="1">
      <c r="B464" s="46"/>
      <c r="C464" s="124"/>
      <c r="D464" s="125"/>
      <c r="E464" s="39"/>
      <c r="J464" s="50"/>
    </row>
    <row r="465" spans="2:10" s="49" customFormat="1" ht="13.5" customHeight="1">
      <c r="B465" s="46"/>
      <c r="C465" s="124"/>
      <c r="D465" s="125"/>
      <c r="E465" s="39"/>
      <c r="J465" s="50"/>
    </row>
    <row r="466" spans="2:10" s="49" customFormat="1" ht="13.5" customHeight="1">
      <c r="B466" s="46"/>
      <c r="C466" s="124"/>
      <c r="D466" s="125"/>
      <c r="E466" s="39"/>
      <c r="J466" s="50"/>
    </row>
    <row r="467" spans="2:10" s="49" customFormat="1" ht="13.5" customHeight="1">
      <c r="B467" s="46"/>
      <c r="C467" s="124"/>
      <c r="D467" s="125"/>
      <c r="E467" s="39"/>
      <c r="J467" s="50"/>
    </row>
    <row r="468" spans="2:10" s="49" customFormat="1" ht="13.5" customHeight="1">
      <c r="B468" s="46"/>
      <c r="C468" s="124"/>
      <c r="D468" s="125"/>
      <c r="E468" s="39"/>
      <c r="J468" s="50"/>
    </row>
    <row r="469" spans="2:10" s="49" customFormat="1" ht="13.5" customHeight="1">
      <c r="B469" s="46"/>
      <c r="C469" s="124"/>
      <c r="D469" s="125"/>
      <c r="E469" s="39"/>
      <c r="J469" s="50"/>
    </row>
    <row r="470" spans="2:10" s="49" customFormat="1" ht="13.5" customHeight="1">
      <c r="B470" s="46"/>
      <c r="C470" s="124"/>
      <c r="D470" s="125"/>
      <c r="E470" s="39"/>
      <c r="J470" s="50"/>
    </row>
    <row r="471" spans="2:10" s="49" customFormat="1" ht="13.5" customHeight="1">
      <c r="B471" s="46"/>
      <c r="C471" s="124"/>
      <c r="D471" s="125"/>
      <c r="E471" s="39"/>
      <c r="J471" s="50"/>
    </row>
    <row r="472" spans="2:10" s="49" customFormat="1" ht="13.5" customHeight="1">
      <c r="B472" s="46"/>
      <c r="C472" s="124"/>
      <c r="D472" s="125"/>
      <c r="E472" s="39"/>
      <c r="J472" s="50"/>
    </row>
    <row r="473" spans="2:10" s="49" customFormat="1" ht="13.5" customHeight="1">
      <c r="B473" s="46"/>
      <c r="C473" s="124"/>
      <c r="D473" s="125"/>
      <c r="E473" s="39"/>
      <c r="J473" s="50"/>
    </row>
    <row r="474" spans="2:10" s="49" customFormat="1" ht="13.5" customHeight="1">
      <c r="B474" s="46"/>
      <c r="C474" s="124"/>
      <c r="D474" s="125"/>
      <c r="E474" s="39"/>
      <c r="J474" s="50"/>
    </row>
    <row r="475" spans="2:10" s="49" customFormat="1" ht="13.5" customHeight="1">
      <c r="B475" s="46"/>
      <c r="C475" s="124"/>
      <c r="D475" s="125"/>
      <c r="E475" s="39"/>
      <c r="J475" s="50"/>
    </row>
    <row r="476" spans="2:10" s="49" customFormat="1" ht="13.5" customHeight="1">
      <c r="B476" s="46"/>
      <c r="C476" s="124"/>
      <c r="D476" s="125"/>
      <c r="E476" s="39"/>
      <c r="J476" s="50"/>
    </row>
    <row r="477" spans="2:10" s="49" customFormat="1" ht="13.5" customHeight="1">
      <c r="B477" s="46"/>
      <c r="C477" s="124"/>
      <c r="D477" s="125"/>
      <c r="E477" s="39"/>
      <c r="J477" s="50"/>
    </row>
    <row r="478" spans="2:10" s="49" customFormat="1" ht="13.5" customHeight="1">
      <c r="B478" s="46"/>
      <c r="C478" s="124"/>
      <c r="D478" s="125"/>
      <c r="E478" s="39"/>
      <c r="J478" s="50"/>
    </row>
    <row r="479" spans="2:10" s="49" customFormat="1" ht="13.5" customHeight="1">
      <c r="B479" s="46"/>
      <c r="C479" s="124"/>
      <c r="D479" s="125"/>
      <c r="E479" s="39"/>
      <c r="J479" s="50"/>
    </row>
    <row r="480" spans="2:10" s="49" customFormat="1" ht="13.5" customHeight="1">
      <c r="B480" s="46"/>
      <c r="C480" s="124"/>
      <c r="D480" s="125"/>
      <c r="E480" s="39"/>
      <c r="J480" s="50"/>
    </row>
    <row r="481" spans="2:10" s="49" customFormat="1" ht="13.5" customHeight="1">
      <c r="B481" s="46"/>
      <c r="C481" s="124"/>
      <c r="D481" s="125"/>
      <c r="E481" s="39"/>
      <c r="J481" s="50"/>
    </row>
    <row r="482" spans="2:10" s="49" customFormat="1" ht="13.5" customHeight="1">
      <c r="B482" s="46"/>
      <c r="C482" s="124"/>
      <c r="D482" s="125"/>
      <c r="E482" s="39"/>
      <c r="J482" s="50"/>
    </row>
    <row r="483" spans="2:10" s="49" customFormat="1" ht="13.5" customHeight="1">
      <c r="B483" s="46"/>
      <c r="C483" s="124"/>
      <c r="D483" s="125"/>
      <c r="E483" s="39"/>
      <c r="J483" s="50"/>
    </row>
    <row r="484" spans="2:10" s="49" customFormat="1" ht="13.5" customHeight="1">
      <c r="B484" s="46"/>
      <c r="C484" s="124"/>
      <c r="D484" s="125"/>
      <c r="E484" s="39"/>
      <c r="J484" s="50"/>
    </row>
    <row r="485" spans="2:10" s="49" customFormat="1" ht="13.5" customHeight="1">
      <c r="B485" s="46"/>
      <c r="C485" s="124"/>
      <c r="D485" s="125"/>
      <c r="E485" s="39"/>
      <c r="J485" s="50"/>
    </row>
    <row r="486" spans="2:10" s="49" customFormat="1" ht="13.5" customHeight="1">
      <c r="B486" s="46"/>
      <c r="C486" s="124"/>
      <c r="D486" s="125"/>
      <c r="E486" s="39"/>
      <c r="J486" s="50"/>
    </row>
    <row r="487" spans="2:10" s="49" customFormat="1" ht="13.5" customHeight="1">
      <c r="B487" s="46"/>
      <c r="C487" s="124"/>
      <c r="D487" s="125"/>
      <c r="E487" s="39"/>
      <c r="J487" s="50"/>
    </row>
    <row r="488" spans="2:10" s="49" customFormat="1" ht="13.5" customHeight="1">
      <c r="B488" s="46"/>
      <c r="C488" s="124"/>
      <c r="D488" s="125"/>
      <c r="E488" s="39"/>
      <c r="J488" s="50"/>
    </row>
    <row r="489" spans="2:10" s="49" customFormat="1" ht="13.5" customHeight="1">
      <c r="B489" s="46"/>
      <c r="C489" s="124"/>
      <c r="D489" s="125"/>
      <c r="E489" s="39"/>
      <c r="J489" s="50"/>
    </row>
    <row r="490" spans="2:10" s="49" customFormat="1" ht="13.5" customHeight="1">
      <c r="B490" s="46"/>
      <c r="C490" s="124"/>
      <c r="D490" s="125"/>
      <c r="E490" s="39"/>
      <c r="J490" s="50"/>
    </row>
    <row r="491" spans="2:10" s="49" customFormat="1" ht="13.5" customHeight="1">
      <c r="B491" s="46"/>
      <c r="C491" s="124"/>
      <c r="D491" s="125"/>
      <c r="E491" s="39"/>
      <c r="J491" s="50"/>
    </row>
    <row r="492" spans="2:10" s="49" customFormat="1" ht="13.5" customHeight="1">
      <c r="B492" s="46"/>
      <c r="C492" s="124"/>
      <c r="D492" s="125"/>
      <c r="E492" s="39"/>
      <c r="J492" s="50"/>
    </row>
    <row r="493" spans="2:10" s="49" customFormat="1" ht="13.5" customHeight="1">
      <c r="B493" s="46"/>
      <c r="C493" s="124"/>
      <c r="D493" s="125"/>
      <c r="E493" s="39"/>
      <c r="J493" s="50"/>
    </row>
    <row r="494" spans="2:10" s="49" customFormat="1" ht="13.5" customHeight="1">
      <c r="B494" s="46"/>
      <c r="C494" s="124"/>
      <c r="D494" s="125"/>
      <c r="E494" s="39"/>
      <c r="J494" s="50"/>
    </row>
    <row r="495" spans="2:10" s="49" customFormat="1" ht="13.5" customHeight="1">
      <c r="B495" s="46"/>
      <c r="C495" s="124"/>
      <c r="D495" s="125"/>
      <c r="E495" s="39"/>
      <c r="J495" s="50"/>
    </row>
    <row r="496" spans="2:10" s="49" customFormat="1" ht="13.5" customHeight="1">
      <c r="B496" s="46"/>
      <c r="C496" s="124"/>
      <c r="D496" s="125"/>
      <c r="E496" s="39"/>
      <c r="J496" s="50"/>
    </row>
    <row r="497" spans="2:10" s="49" customFormat="1" ht="13.5" customHeight="1">
      <c r="B497" s="46"/>
      <c r="C497" s="124"/>
      <c r="D497" s="125"/>
      <c r="E497" s="39"/>
      <c r="J497" s="50"/>
    </row>
    <row r="498" spans="2:10" s="49" customFormat="1" ht="13.5" customHeight="1">
      <c r="B498" s="46"/>
      <c r="C498" s="124"/>
      <c r="D498" s="125"/>
      <c r="E498" s="39"/>
      <c r="J498" s="50"/>
    </row>
    <row r="499" spans="2:10" s="49" customFormat="1" ht="13.5" customHeight="1">
      <c r="B499" s="46"/>
      <c r="C499" s="124"/>
      <c r="D499" s="125"/>
      <c r="E499" s="39"/>
      <c r="J499" s="50"/>
    </row>
    <row r="500" spans="2:10" s="49" customFormat="1" ht="13.5" customHeight="1">
      <c r="B500" s="46"/>
      <c r="C500" s="124"/>
      <c r="D500" s="125"/>
      <c r="E500" s="39"/>
      <c r="J500" s="50"/>
    </row>
    <row r="501" spans="2:10" s="49" customFormat="1" ht="13.5" customHeight="1">
      <c r="B501" s="46"/>
      <c r="C501" s="124"/>
      <c r="D501" s="125"/>
      <c r="E501" s="39"/>
      <c r="J501" s="50"/>
    </row>
    <row r="502" spans="2:10" s="49" customFormat="1" ht="13.5" customHeight="1">
      <c r="B502" s="46"/>
      <c r="C502" s="124"/>
      <c r="D502" s="125"/>
      <c r="E502" s="39"/>
      <c r="J502" s="50"/>
    </row>
    <row r="503" spans="2:10" s="49" customFormat="1" ht="13.5" customHeight="1">
      <c r="B503" s="46"/>
      <c r="C503" s="124"/>
      <c r="D503" s="125"/>
      <c r="E503" s="39"/>
      <c r="J503" s="50"/>
    </row>
    <row r="504" spans="2:10" s="49" customFormat="1" ht="13.5" customHeight="1">
      <c r="B504" s="46"/>
      <c r="C504" s="124"/>
      <c r="D504" s="125"/>
      <c r="E504" s="39"/>
      <c r="J504" s="50"/>
    </row>
    <row r="505" spans="2:10" s="49" customFormat="1" ht="13.5" customHeight="1">
      <c r="B505" s="46"/>
      <c r="C505" s="124"/>
      <c r="D505" s="125"/>
      <c r="E505" s="39"/>
      <c r="J505" s="50"/>
    </row>
    <row r="506" spans="2:10" s="49" customFormat="1" ht="13.5" customHeight="1">
      <c r="B506" s="46"/>
      <c r="C506" s="124"/>
      <c r="D506" s="125"/>
      <c r="E506" s="39"/>
      <c r="J506" s="50"/>
    </row>
    <row r="507" spans="2:10" s="49" customFormat="1" ht="13.5" customHeight="1">
      <c r="B507" s="46"/>
      <c r="C507" s="124"/>
      <c r="D507" s="125"/>
      <c r="E507" s="39"/>
      <c r="J507" s="50"/>
    </row>
    <row r="508" spans="2:10" s="49" customFormat="1" ht="13.5" customHeight="1">
      <c r="B508" s="46"/>
      <c r="C508" s="124"/>
      <c r="D508" s="125"/>
      <c r="E508" s="39"/>
      <c r="J508" s="50"/>
    </row>
    <row r="509" spans="2:10" s="49" customFormat="1" ht="13.5" customHeight="1">
      <c r="B509" s="46"/>
      <c r="C509" s="124"/>
      <c r="D509" s="125"/>
      <c r="E509" s="39"/>
      <c r="J509" s="50"/>
    </row>
    <row r="510" spans="2:10" s="49" customFormat="1" ht="13.5" customHeight="1">
      <c r="B510" s="46"/>
      <c r="C510" s="124"/>
      <c r="D510" s="125"/>
      <c r="E510" s="39"/>
      <c r="J510" s="50"/>
    </row>
    <row r="511" spans="2:10" s="49" customFormat="1" ht="13.5" customHeight="1">
      <c r="B511" s="46"/>
      <c r="C511" s="124"/>
      <c r="D511" s="125"/>
      <c r="E511" s="39"/>
      <c r="J511" s="50"/>
    </row>
    <row r="512" spans="2:10" s="49" customFormat="1" ht="13.5" customHeight="1">
      <c r="B512" s="46"/>
      <c r="C512" s="124"/>
      <c r="D512" s="125"/>
      <c r="E512" s="39"/>
      <c r="J512" s="50"/>
    </row>
    <row r="513" spans="2:10" s="49" customFormat="1" ht="13.5" customHeight="1">
      <c r="B513" s="46"/>
      <c r="C513" s="124"/>
      <c r="D513" s="125"/>
      <c r="E513" s="39"/>
      <c r="J513" s="50"/>
    </row>
    <row r="514" spans="2:10" s="49" customFormat="1" ht="13.5" customHeight="1">
      <c r="B514" s="46"/>
      <c r="C514" s="124"/>
      <c r="D514" s="125"/>
      <c r="E514" s="39"/>
      <c r="J514" s="50"/>
    </row>
    <row r="515" spans="2:10" s="49" customFormat="1" ht="13.5" customHeight="1">
      <c r="B515" s="46"/>
      <c r="C515" s="124"/>
      <c r="D515" s="125"/>
      <c r="E515" s="39"/>
      <c r="J515" s="50"/>
    </row>
    <row r="516" spans="2:10" s="49" customFormat="1" ht="13.5" customHeight="1">
      <c r="B516" s="46"/>
      <c r="C516" s="124"/>
      <c r="D516" s="125"/>
      <c r="E516" s="39"/>
      <c r="J516" s="50"/>
    </row>
    <row r="517" spans="2:10" s="49" customFormat="1" ht="13.5" customHeight="1">
      <c r="B517" s="46"/>
      <c r="C517" s="124"/>
      <c r="D517" s="125"/>
      <c r="E517" s="39"/>
      <c r="J517" s="50"/>
    </row>
    <row r="518" spans="2:10" s="49" customFormat="1" ht="13.5" customHeight="1">
      <c r="B518" s="46"/>
      <c r="C518" s="124"/>
      <c r="D518" s="125"/>
      <c r="E518" s="39"/>
      <c r="J518" s="50"/>
    </row>
    <row r="519" spans="2:10" s="49" customFormat="1" ht="13.5" customHeight="1">
      <c r="B519" s="46"/>
      <c r="C519" s="124"/>
      <c r="D519" s="125"/>
      <c r="E519" s="39"/>
      <c r="J519" s="50"/>
    </row>
    <row r="520" spans="2:10" s="49" customFormat="1" ht="13.5" customHeight="1">
      <c r="B520" s="46"/>
      <c r="C520" s="124"/>
      <c r="D520" s="125"/>
      <c r="E520" s="39"/>
      <c r="J520" s="50"/>
    </row>
    <row r="521" spans="2:10" s="49" customFormat="1" ht="13.5" customHeight="1">
      <c r="B521" s="46"/>
      <c r="C521" s="124"/>
      <c r="D521" s="125"/>
      <c r="E521" s="39"/>
      <c r="J521" s="50"/>
    </row>
    <row r="522" spans="2:10" s="49" customFormat="1" ht="13.5" customHeight="1">
      <c r="B522" s="46"/>
      <c r="C522" s="124"/>
      <c r="D522" s="125"/>
      <c r="E522" s="39"/>
      <c r="J522" s="50"/>
    </row>
    <row r="523" spans="2:10" s="49" customFormat="1" ht="13.5" customHeight="1">
      <c r="B523" s="46"/>
      <c r="C523" s="124"/>
      <c r="D523" s="125"/>
      <c r="E523" s="39"/>
      <c r="J523" s="50"/>
    </row>
    <row r="524" spans="2:10" s="49" customFormat="1" ht="13.5" customHeight="1">
      <c r="B524" s="46"/>
      <c r="C524" s="124"/>
      <c r="D524" s="125"/>
      <c r="E524" s="39"/>
      <c r="J524" s="50"/>
    </row>
    <row r="525" spans="2:10" s="49" customFormat="1" ht="13.5" customHeight="1">
      <c r="B525" s="46"/>
      <c r="C525" s="124"/>
      <c r="D525" s="125"/>
      <c r="E525" s="39"/>
      <c r="J525" s="50"/>
    </row>
    <row r="526" spans="2:10" s="49" customFormat="1" ht="13.5" customHeight="1">
      <c r="B526" s="46"/>
      <c r="C526" s="124"/>
      <c r="D526" s="125"/>
      <c r="E526" s="39"/>
      <c r="J526" s="50"/>
    </row>
    <row r="527" spans="2:10" s="49" customFormat="1" ht="13.5" customHeight="1">
      <c r="B527" s="46"/>
      <c r="C527" s="124"/>
      <c r="D527" s="125"/>
      <c r="E527" s="39"/>
      <c r="J527" s="50"/>
    </row>
    <row r="528" spans="2:10" s="49" customFormat="1" ht="13.5" customHeight="1">
      <c r="B528" s="46"/>
      <c r="C528" s="124"/>
      <c r="D528" s="125"/>
      <c r="E528" s="39"/>
      <c r="J528" s="50"/>
    </row>
    <row r="529" spans="2:10" s="49" customFormat="1" ht="13.5" customHeight="1">
      <c r="B529" s="46"/>
      <c r="C529" s="124"/>
      <c r="D529" s="125"/>
      <c r="E529" s="39"/>
      <c r="J529" s="50"/>
    </row>
    <row r="530" spans="2:10" s="49" customFormat="1" ht="13.5" customHeight="1">
      <c r="B530" s="46"/>
      <c r="C530" s="124"/>
      <c r="D530" s="125"/>
      <c r="E530" s="39"/>
      <c r="J530" s="50"/>
    </row>
    <row r="531" spans="2:10" s="49" customFormat="1" ht="13.5" customHeight="1">
      <c r="B531" s="46"/>
      <c r="C531" s="124"/>
      <c r="D531" s="125"/>
      <c r="E531" s="39"/>
      <c r="J531" s="50"/>
    </row>
    <row r="532" spans="2:10" s="49" customFormat="1" ht="13.5" customHeight="1">
      <c r="B532" s="46"/>
      <c r="C532" s="124"/>
      <c r="D532" s="125"/>
      <c r="E532" s="39"/>
      <c r="J532" s="50"/>
    </row>
    <row r="533" spans="2:10" s="49" customFormat="1" ht="13.5" customHeight="1">
      <c r="B533" s="46"/>
      <c r="C533" s="124"/>
      <c r="D533" s="125"/>
      <c r="E533" s="39"/>
      <c r="J533" s="50"/>
    </row>
    <row r="534" spans="2:10" s="49" customFormat="1" ht="13.5" customHeight="1">
      <c r="B534" s="46"/>
      <c r="C534" s="124"/>
      <c r="D534" s="125"/>
      <c r="E534" s="39"/>
      <c r="J534" s="50"/>
    </row>
    <row r="535" spans="2:10" s="49" customFormat="1" ht="13.5" customHeight="1">
      <c r="B535" s="46"/>
      <c r="C535" s="124"/>
      <c r="D535" s="125"/>
      <c r="E535" s="39"/>
      <c r="J535" s="50"/>
    </row>
    <row r="536" spans="2:10" s="49" customFormat="1" ht="13.5" customHeight="1">
      <c r="B536" s="46"/>
      <c r="C536" s="124"/>
      <c r="D536" s="125"/>
      <c r="E536" s="39"/>
      <c r="J536" s="50"/>
    </row>
    <row r="537" spans="2:10" s="49" customFormat="1" ht="13.5" customHeight="1">
      <c r="B537" s="46"/>
      <c r="C537" s="124"/>
      <c r="D537" s="125"/>
      <c r="E537" s="39"/>
      <c r="J537" s="50"/>
    </row>
    <row r="538" spans="2:10" s="49" customFormat="1" ht="13.5" customHeight="1">
      <c r="B538" s="46"/>
      <c r="C538" s="124"/>
      <c r="D538" s="125"/>
      <c r="E538" s="39"/>
      <c r="J538" s="50"/>
    </row>
    <row r="539" spans="2:10" s="49" customFormat="1" ht="13.5" customHeight="1">
      <c r="B539" s="46"/>
      <c r="C539" s="124"/>
      <c r="D539" s="125"/>
      <c r="E539" s="39"/>
      <c r="J539" s="50"/>
    </row>
    <row r="540" spans="2:10" s="49" customFormat="1" ht="13.5" customHeight="1">
      <c r="B540" s="46"/>
      <c r="C540" s="124"/>
      <c r="D540" s="125"/>
      <c r="E540" s="39"/>
      <c r="J540" s="50"/>
    </row>
    <row r="541" spans="2:10" s="49" customFormat="1" ht="13.5" customHeight="1">
      <c r="B541" s="46"/>
      <c r="C541" s="124"/>
      <c r="D541" s="125"/>
      <c r="E541" s="39"/>
      <c r="J541" s="50"/>
    </row>
    <row r="542" spans="2:10" s="49" customFormat="1" ht="13.5" customHeight="1">
      <c r="B542" s="46"/>
      <c r="C542" s="124"/>
      <c r="D542" s="125"/>
      <c r="E542" s="39"/>
      <c r="J542" s="50"/>
    </row>
    <row r="543" spans="2:10" s="49" customFormat="1" ht="13.5" customHeight="1">
      <c r="B543" s="46"/>
      <c r="C543" s="124"/>
      <c r="D543" s="125"/>
      <c r="E543" s="39"/>
      <c r="J543" s="50"/>
    </row>
    <row r="544" spans="2:10" s="49" customFormat="1" ht="13.5" customHeight="1">
      <c r="B544" s="46"/>
      <c r="C544" s="124"/>
      <c r="D544" s="125"/>
      <c r="E544" s="39"/>
      <c r="J544" s="50"/>
    </row>
    <row r="545" spans="2:10" s="49" customFormat="1" ht="13.5" customHeight="1">
      <c r="B545" s="46"/>
      <c r="C545" s="124"/>
      <c r="D545" s="125"/>
      <c r="E545" s="39"/>
      <c r="J545" s="50"/>
    </row>
    <row r="546" spans="2:10" s="49" customFormat="1" ht="13.5" customHeight="1">
      <c r="B546" s="46"/>
      <c r="C546" s="124"/>
      <c r="D546" s="125"/>
      <c r="E546" s="39"/>
      <c r="J546" s="50"/>
    </row>
    <row r="547" spans="2:10" s="49" customFormat="1" ht="13.5" customHeight="1">
      <c r="B547" s="46"/>
      <c r="C547" s="124"/>
      <c r="D547" s="125"/>
      <c r="E547" s="39"/>
      <c r="J547" s="50"/>
    </row>
    <row r="548" spans="2:10" s="49" customFormat="1" ht="13.5" customHeight="1">
      <c r="B548" s="46"/>
      <c r="C548" s="124"/>
      <c r="D548" s="125"/>
      <c r="E548" s="39"/>
      <c r="J548" s="50"/>
    </row>
    <row r="549" spans="2:10" s="49" customFormat="1" ht="13.5" customHeight="1">
      <c r="B549" s="46"/>
      <c r="C549" s="124"/>
      <c r="D549" s="125"/>
      <c r="E549" s="39"/>
      <c r="J549" s="50"/>
    </row>
    <row r="550" spans="2:10" s="49" customFormat="1" ht="13.5" customHeight="1">
      <c r="B550" s="46"/>
      <c r="C550" s="124"/>
      <c r="D550" s="125"/>
      <c r="E550" s="39"/>
      <c r="J550" s="50"/>
    </row>
    <row r="551" spans="2:10" s="49" customFormat="1" ht="13.5" customHeight="1">
      <c r="B551" s="46"/>
      <c r="C551" s="124"/>
      <c r="D551" s="125"/>
      <c r="E551" s="39"/>
      <c r="J551" s="50"/>
    </row>
  </sheetData>
  <mergeCells count="98">
    <mergeCell ref="I177:I178"/>
    <mergeCell ref="I180:I182"/>
    <mergeCell ref="I184:I186"/>
    <mergeCell ref="I188:I190"/>
    <mergeCell ref="I163:I164"/>
    <mergeCell ref="I166:I168"/>
    <mergeCell ref="I170:I172"/>
    <mergeCell ref="I174:I175"/>
    <mergeCell ref="I143:I144"/>
    <mergeCell ref="I146:I151"/>
    <mergeCell ref="I154:I156"/>
    <mergeCell ref="I158:I161"/>
    <mergeCell ref="I113:I117"/>
    <mergeCell ref="I119:I124"/>
    <mergeCell ref="I126:I127"/>
    <mergeCell ref="I129:I132"/>
    <mergeCell ref="I86:I89"/>
    <mergeCell ref="I92:I98"/>
    <mergeCell ref="I100:I101"/>
    <mergeCell ref="I103:I111"/>
    <mergeCell ref="I65:I68"/>
    <mergeCell ref="I70:I73"/>
    <mergeCell ref="I75:I80"/>
    <mergeCell ref="I82:I84"/>
    <mergeCell ref="I35:I44"/>
    <mergeCell ref="I50:I52"/>
    <mergeCell ref="I54:I57"/>
    <mergeCell ref="I59:I63"/>
    <mergeCell ref="I2:I9"/>
    <mergeCell ref="I11:I23"/>
    <mergeCell ref="I25:I28"/>
    <mergeCell ref="I30:I31"/>
    <mergeCell ref="B129:B132"/>
    <mergeCell ref="B143:B144"/>
    <mergeCell ref="B140:B141"/>
    <mergeCell ref="B146:B151"/>
    <mergeCell ref="B103:B111"/>
    <mergeCell ref="B113:B117"/>
    <mergeCell ref="B119:B124"/>
    <mergeCell ref="B126:B127"/>
    <mergeCell ref="B82:B84"/>
    <mergeCell ref="B86:B89"/>
    <mergeCell ref="B92:B98"/>
    <mergeCell ref="B100:B101"/>
    <mergeCell ref="B65:B68"/>
    <mergeCell ref="E65:E68"/>
    <mergeCell ref="B70:B73"/>
    <mergeCell ref="B75:B80"/>
    <mergeCell ref="B54:B57"/>
    <mergeCell ref="E54:E57"/>
    <mergeCell ref="B59:B63"/>
    <mergeCell ref="E59:E63"/>
    <mergeCell ref="B35:B44"/>
    <mergeCell ref="E35:E44"/>
    <mergeCell ref="B50:B52"/>
    <mergeCell ref="E50:E52"/>
    <mergeCell ref="B25:B28"/>
    <mergeCell ref="E25:E28"/>
    <mergeCell ref="B30:B31"/>
    <mergeCell ref="E30:E31"/>
    <mergeCell ref="B2:B9"/>
    <mergeCell ref="E2:E9"/>
    <mergeCell ref="B11:B23"/>
    <mergeCell ref="E11:E23"/>
    <mergeCell ref="B154:B156"/>
    <mergeCell ref="B158:B161"/>
    <mergeCell ref="B163:B164"/>
    <mergeCell ref="B166:B168"/>
    <mergeCell ref="B170:B172"/>
    <mergeCell ref="B174:B175"/>
    <mergeCell ref="B177:B178"/>
    <mergeCell ref="B180:B182"/>
    <mergeCell ref="B184:B186"/>
    <mergeCell ref="B188:B190"/>
    <mergeCell ref="E70:E73"/>
    <mergeCell ref="E75:E80"/>
    <mergeCell ref="E82:E84"/>
    <mergeCell ref="E86:E89"/>
    <mergeCell ref="E92:E98"/>
    <mergeCell ref="E100:E101"/>
    <mergeCell ref="E103:E111"/>
    <mergeCell ref="E113:E117"/>
    <mergeCell ref="E119:E124"/>
    <mergeCell ref="E126:E127"/>
    <mergeCell ref="E129:E132"/>
    <mergeCell ref="E158:E161"/>
    <mergeCell ref="E140:E141"/>
    <mergeCell ref="E143:E144"/>
    <mergeCell ref="E146:E151"/>
    <mergeCell ref="E154:E156"/>
    <mergeCell ref="E163:E164"/>
    <mergeCell ref="E166:E168"/>
    <mergeCell ref="E170:E172"/>
    <mergeCell ref="E174:E175"/>
    <mergeCell ref="E177:E178"/>
    <mergeCell ref="E180:E182"/>
    <mergeCell ref="E184:E186"/>
    <mergeCell ref="E188:E190"/>
  </mergeCells>
  <printOptions/>
  <pageMargins left="0.2362204724409449" right="0.15748031496062992" top="0.5511811023622047" bottom="0.984251968503937" header="0.2755905511811024" footer="0.5118110236220472"/>
  <pageSetup fitToHeight="8" horizontalDpi="600" verticalDpi="600" orientation="landscape" paperSize="9" scale="65" r:id="rId1"/>
  <headerFooter alignWithMargins="0">
    <oddHeader>&amp;CSCHEDA FABBISOGNO SUTURE E RETI CHIRURGICHE</oddHeader>
    <oddFooter>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9"/>
  <sheetViews>
    <sheetView showGridLines="0" zoomScale="75" zoomScaleNormal="75" workbookViewId="0" topLeftCell="A29">
      <pane xSplit="1" topLeftCell="C1" activePane="topRight" state="frozen"/>
      <selection pane="topLeft" activeCell="A1" sqref="A1"/>
      <selection pane="topRight" activeCell="I34" sqref="I34"/>
    </sheetView>
  </sheetViews>
  <sheetFormatPr defaultColWidth="9.140625" defaultRowHeight="13.5" customHeight="1"/>
  <cols>
    <col min="1" max="1" width="6.140625" style="23" customWidth="1"/>
    <col min="2" max="2" width="83.28125" style="165" customWidth="1"/>
    <col min="3" max="3" width="11.140625" style="157" customWidth="1"/>
    <col min="4" max="4" width="11.8515625" style="19" customWidth="1"/>
    <col min="5" max="5" width="10.7109375" style="19" customWidth="1"/>
    <col min="6" max="7" width="9.140625" style="146" customWidth="1"/>
    <col min="8" max="8" width="10.7109375" style="146" customWidth="1"/>
    <col min="9" max="9" width="14.00390625" style="146" customWidth="1"/>
    <col min="10" max="10" width="5.28125" style="158" customWidth="1"/>
    <col min="11" max="11" width="12.7109375" style="146" customWidth="1"/>
    <col min="12" max="12" width="6.140625" style="146" customWidth="1"/>
    <col min="13" max="13" width="7.00390625" style="146" customWidth="1"/>
    <col min="14" max="14" width="7.28125" style="159" customWidth="1"/>
    <col min="15" max="16384" width="9.140625" style="146" customWidth="1"/>
  </cols>
  <sheetData>
    <row r="1" spans="1:14" s="175" customFormat="1" ht="59.25" customHeight="1" thickBot="1" thickTop="1">
      <c r="A1" s="172" t="s">
        <v>385</v>
      </c>
      <c r="B1" s="173" t="s">
        <v>390</v>
      </c>
      <c r="C1" s="173" t="s">
        <v>389</v>
      </c>
      <c r="D1" s="174" t="s">
        <v>387</v>
      </c>
      <c r="E1" s="174" t="s">
        <v>397</v>
      </c>
      <c r="F1" s="168" t="s">
        <v>381</v>
      </c>
      <c r="G1" s="168" t="s">
        <v>392</v>
      </c>
      <c r="H1" s="168" t="s">
        <v>388</v>
      </c>
      <c r="I1" s="168" t="s">
        <v>393</v>
      </c>
      <c r="J1" s="169" t="s">
        <v>382</v>
      </c>
      <c r="K1" s="168" t="s">
        <v>383</v>
      </c>
      <c r="L1" s="168" t="s">
        <v>394</v>
      </c>
      <c r="M1" s="169" t="s">
        <v>395</v>
      </c>
      <c r="N1" s="170" t="s">
        <v>396</v>
      </c>
    </row>
    <row r="2" spans="1:14" ht="21" customHeight="1">
      <c r="A2" s="352">
        <v>1</v>
      </c>
      <c r="B2" s="160" t="s">
        <v>141</v>
      </c>
      <c r="C2" s="141">
        <v>72</v>
      </c>
      <c r="D2" s="354">
        <v>4053.6</v>
      </c>
      <c r="E2" s="367" t="s">
        <v>61</v>
      </c>
      <c r="F2" s="142" t="s">
        <v>62</v>
      </c>
      <c r="G2" s="143">
        <v>2.01417</v>
      </c>
      <c r="H2" s="144">
        <v>145.02</v>
      </c>
      <c r="I2" s="368">
        <v>1495.84</v>
      </c>
      <c r="J2" s="145">
        <v>20</v>
      </c>
      <c r="K2" s="137" t="s">
        <v>63</v>
      </c>
      <c r="L2" s="361">
        <v>43</v>
      </c>
      <c r="M2" s="357">
        <f>50*1495.84/1495.84</f>
        <v>50</v>
      </c>
      <c r="N2" s="357">
        <f>L2+M2</f>
        <v>93</v>
      </c>
    </row>
    <row r="3" spans="1:14" ht="21" customHeight="1">
      <c r="A3" s="347"/>
      <c r="B3" s="161" t="s">
        <v>139</v>
      </c>
      <c r="C3" s="147">
        <v>72</v>
      </c>
      <c r="D3" s="342"/>
      <c r="E3" s="367"/>
      <c r="F3" s="142" t="s">
        <v>64</v>
      </c>
      <c r="G3" s="143">
        <v>0.84358</v>
      </c>
      <c r="H3" s="144">
        <v>60.74</v>
      </c>
      <c r="I3" s="365"/>
      <c r="J3" s="145">
        <v>20</v>
      </c>
      <c r="K3" s="137" t="s">
        <v>65</v>
      </c>
      <c r="L3" s="362"/>
      <c r="M3" s="358"/>
      <c r="N3" s="358"/>
    </row>
    <row r="4" spans="1:14" ht="21" customHeight="1">
      <c r="A4" s="347"/>
      <c r="B4" s="161" t="s">
        <v>140</v>
      </c>
      <c r="C4" s="147">
        <v>360</v>
      </c>
      <c r="D4" s="342"/>
      <c r="E4" s="367"/>
      <c r="F4" s="142" t="s">
        <v>66</v>
      </c>
      <c r="G4" s="143">
        <v>0.81342</v>
      </c>
      <c r="H4" s="144">
        <v>292.83</v>
      </c>
      <c r="I4" s="365"/>
      <c r="J4" s="145">
        <v>20</v>
      </c>
      <c r="K4" s="137" t="s">
        <v>65</v>
      </c>
      <c r="L4" s="362"/>
      <c r="M4" s="358"/>
      <c r="N4" s="358"/>
    </row>
    <row r="5" spans="1:14" ht="21" customHeight="1">
      <c r="A5" s="347"/>
      <c r="B5" s="161" t="s">
        <v>142</v>
      </c>
      <c r="C5" s="147">
        <v>72</v>
      </c>
      <c r="D5" s="342"/>
      <c r="E5" s="367"/>
      <c r="F5" s="142" t="s">
        <v>67</v>
      </c>
      <c r="G5" s="143">
        <v>0.81342</v>
      </c>
      <c r="H5" s="144">
        <v>58.57</v>
      </c>
      <c r="I5" s="365"/>
      <c r="J5" s="145">
        <v>20</v>
      </c>
      <c r="K5" s="137" t="s">
        <v>65</v>
      </c>
      <c r="L5" s="362"/>
      <c r="M5" s="358"/>
      <c r="N5" s="358"/>
    </row>
    <row r="6" spans="1:14" ht="21" customHeight="1">
      <c r="A6" s="347"/>
      <c r="B6" s="161" t="s">
        <v>143</v>
      </c>
      <c r="C6" s="147">
        <v>360</v>
      </c>
      <c r="D6" s="342"/>
      <c r="E6" s="367"/>
      <c r="F6" s="142" t="s">
        <v>68</v>
      </c>
      <c r="G6" s="143">
        <v>0.81342</v>
      </c>
      <c r="H6" s="144">
        <v>292.83</v>
      </c>
      <c r="I6" s="365"/>
      <c r="J6" s="145">
        <v>20</v>
      </c>
      <c r="K6" s="137" t="s">
        <v>65</v>
      </c>
      <c r="L6" s="362"/>
      <c r="M6" s="358"/>
      <c r="N6" s="358"/>
    </row>
    <row r="7" spans="1:14" ht="21" customHeight="1">
      <c r="A7" s="347"/>
      <c r="B7" s="161" t="s">
        <v>144</v>
      </c>
      <c r="C7" s="147">
        <v>72</v>
      </c>
      <c r="D7" s="342"/>
      <c r="E7" s="367"/>
      <c r="F7" s="142" t="s">
        <v>69</v>
      </c>
      <c r="G7" s="143">
        <v>1.03933</v>
      </c>
      <c r="H7" s="144">
        <v>74.83</v>
      </c>
      <c r="I7" s="365"/>
      <c r="J7" s="145">
        <v>20</v>
      </c>
      <c r="K7" s="137" t="s">
        <v>65</v>
      </c>
      <c r="L7" s="362"/>
      <c r="M7" s="358"/>
      <c r="N7" s="358"/>
    </row>
    <row r="8" spans="1:14" ht="21" customHeight="1">
      <c r="A8" s="347"/>
      <c r="B8" s="161" t="s">
        <v>145</v>
      </c>
      <c r="C8" s="147">
        <v>72</v>
      </c>
      <c r="D8" s="342"/>
      <c r="E8" s="367"/>
      <c r="F8" s="142" t="s">
        <v>70</v>
      </c>
      <c r="G8" s="143">
        <v>0.81342</v>
      </c>
      <c r="H8" s="144">
        <v>58.57</v>
      </c>
      <c r="I8" s="365"/>
      <c r="J8" s="145">
        <v>20</v>
      </c>
      <c r="K8" s="137" t="s">
        <v>65</v>
      </c>
      <c r="L8" s="362"/>
      <c r="M8" s="358"/>
      <c r="N8" s="358"/>
    </row>
    <row r="9" spans="1:14" ht="21" customHeight="1" thickBot="1">
      <c r="A9" s="353"/>
      <c r="B9" s="162" t="s">
        <v>146</v>
      </c>
      <c r="C9" s="148">
        <v>360</v>
      </c>
      <c r="D9" s="355"/>
      <c r="E9" s="367"/>
      <c r="F9" s="142" t="s">
        <v>71</v>
      </c>
      <c r="G9" s="143">
        <v>0.81342</v>
      </c>
      <c r="H9" s="144">
        <v>512.45</v>
      </c>
      <c r="I9" s="366"/>
      <c r="J9" s="145">
        <v>20</v>
      </c>
      <c r="K9" s="137" t="s">
        <v>65</v>
      </c>
      <c r="L9" s="363"/>
      <c r="M9" s="359"/>
      <c r="N9" s="359"/>
    </row>
    <row r="10" spans="1:14" s="297" customFormat="1" ht="8.25" customHeight="1" thickBot="1">
      <c r="A10" s="298"/>
      <c r="B10" s="303"/>
      <c r="C10" s="299"/>
      <c r="D10" s="300"/>
      <c r="E10" s="300"/>
      <c r="I10" s="301"/>
      <c r="J10" s="304"/>
      <c r="N10" s="302"/>
    </row>
    <row r="11" spans="1:14" s="150" customFormat="1" ht="21" customHeight="1">
      <c r="A11" s="325">
        <v>2</v>
      </c>
      <c r="B11" s="161" t="s">
        <v>147</v>
      </c>
      <c r="C11" s="147">
        <v>360</v>
      </c>
      <c r="D11" s="344">
        <f>360*5.8+720*3.2+720*3.2+720*3.2+720*3+720*3+720*2.4+720*2.8+720*2.8+720*2.9+720*3+720*3+720*3</f>
        <v>27648</v>
      </c>
      <c r="E11" s="360" t="s">
        <v>72</v>
      </c>
      <c r="F11" s="142" t="s">
        <v>73</v>
      </c>
      <c r="G11" s="143">
        <v>1.48479</v>
      </c>
      <c r="H11" s="144">
        <v>534.52</v>
      </c>
      <c r="I11" s="364">
        <v>6670.13</v>
      </c>
      <c r="J11" s="145">
        <v>20</v>
      </c>
      <c r="K11" s="137" t="s">
        <v>63</v>
      </c>
      <c r="L11" s="361">
        <v>43</v>
      </c>
      <c r="M11" s="357">
        <f>50*6670.13/6670.13</f>
        <v>50</v>
      </c>
      <c r="N11" s="357">
        <f>L11+M11</f>
        <v>93</v>
      </c>
    </row>
    <row r="12" spans="1:14" s="150" customFormat="1" ht="21" customHeight="1">
      <c r="A12" s="325"/>
      <c r="B12" s="161" t="s">
        <v>148</v>
      </c>
      <c r="C12" s="147">
        <v>720</v>
      </c>
      <c r="D12" s="344"/>
      <c r="E12" s="360"/>
      <c r="F12" s="142" t="s">
        <v>74</v>
      </c>
      <c r="G12" s="143">
        <v>0.74243</v>
      </c>
      <c r="H12" s="144">
        <v>534.55</v>
      </c>
      <c r="I12" s="365"/>
      <c r="J12" s="145">
        <v>20</v>
      </c>
      <c r="K12" s="137" t="s">
        <v>63</v>
      </c>
      <c r="L12" s="362"/>
      <c r="M12" s="358"/>
      <c r="N12" s="358"/>
    </row>
    <row r="13" spans="1:14" s="150" customFormat="1" ht="21" customHeight="1">
      <c r="A13" s="325"/>
      <c r="B13" s="161" t="s">
        <v>149</v>
      </c>
      <c r="C13" s="147">
        <v>720</v>
      </c>
      <c r="D13" s="344"/>
      <c r="E13" s="360"/>
      <c r="F13" s="142" t="s">
        <v>75</v>
      </c>
      <c r="G13" s="143">
        <v>0.74243</v>
      </c>
      <c r="H13" s="144">
        <v>534.55</v>
      </c>
      <c r="I13" s="365"/>
      <c r="J13" s="145">
        <v>20</v>
      </c>
      <c r="K13" s="137" t="s">
        <v>65</v>
      </c>
      <c r="L13" s="362"/>
      <c r="M13" s="358"/>
      <c r="N13" s="358"/>
    </row>
    <row r="14" spans="1:14" s="150" customFormat="1" ht="21" customHeight="1">
      <c r="A14" s="325"/>
      <c r="B14" s="161" t="s">
        <v>150</v>
      </c>
      <c r="C14" s="147">
        <v>720</v>
      </c>
      <c r="D14" s="344"/>
      <c r="E14" s="360"/>
      <c r="F14" s="142" t="s">
        <v>76</v>
      </c>
      <c r="G14" s="143">
        <v>0.75319</v>
      </c>
      <c r="H14" s="144">
        <v>542.3</v>
      </c>
      <c r="I14" s="365"/>
      <c r="J14" s="145">
        <v>20</v>
      </c>
      <c r="K14" s="137" t="s">
        <v>65</v>
      </c>
      <c r="L14" s="362"/>
      <c r="M14" s="358"/>
      <c r="N14" s="358"/>
    </row>
    <row r="15" spans="1:14" s="150" customFormat="1" ht="21" customHeight="1">
      <c r="A15" s="325"/>
      <c r="B15" s="161" t="s">
        <v>151</v>
      </c>
      <c r="C15" s="147">
        <v>720</v>
      </c>
      <c r="D15" s="344"/>
      <c r="E15" s="360"/>
      <c r="F15" s="142" t="s">
        <v>77</v>
      </c>
      <c r="G15" s="143">
        <v>0.67785</v>
      </c>
      <c r="H15" s="144">
        <v>488.05</v>
      </c>
      <c r="I15" s="365"/>
      <c r="J15" s="145">
        <v>20</v>
      </c>
      <c r="K15" s="137" t="s">
        <v>65</v>
      </c>
      <c r="L15" s="362"/>
      <c r="M15" s="358"/>
      <c r="N15" s="358"/>
    </row>
    <row r="16" spans="1:14" s="150" customFormat="1" ht="21" customHeight="1">
      <c r="A16" s="325"/>
      <c r="B16" s="161" t="s">
        <v>152</v>
      </c>
      <c r="C16" s="147">
        <v>720</v>
      </c>
      <c r="D16" s="344"/>
      <c r="E16" s="360"/>
      <c r="F16" s="142" t="s">
        <v>78</v>
      </c>
      <c r="G16" s="143">
        <v>0.61688</v>
      </c>
      <c r="H16" s="144">
        <v>444.15</v>
      </c>
      <c r="I16" s="365"/>
      <c r="J16" s="145">
        <v>20</v>
      </c>
      <c r="K16" s="137" t="s">
        <v>65</v>
      </c>
      <c r="L16" s="362"/>
      <c r="M16" s="358"/>
      <c r="N16" s="358"/>
    </row>
    <row r="17" spans="1:14" s="150" customFormat="1" ht="21" customHeight="1">
      <c r="A17" s="325"/>
      <c r="B17" s="161" t="s">
        <v>153</v>
      </c>
      <c r="C17" s="147">
        <v>720</v>
      </c>
      <c r="D17" s="344"/>
      <c r="E17" s="360"/>
      <c r="F17" s="142" t="s">
        <v>79</v>
      </c>
      <c r="G17" s="143">
        <v>0.74243</v>
      </c>
      <c r="H17" s="144">
        <v>534.55</v>
      </c>
      <c r="I17" s="365"/>
      <c r="J17" s="145">
        <v>20</v>
      </c>
      <c r="K17" s="137" t="s">
        <v>65</v>
      </c>
      <c r="L17" s="362"/>
      <c r="M17" s="358"/>
      <c r="N17" s="358"/>
    </row>
    <row r="18" spans="1:14" s="150" customFormat="1" ht="21" customHeight="1">
      <c r="A18" s="325"/>
      <c r="B18" s="161" t="s">
        <v>154</v>
      </c>
      <c r="C18" s="147">
        <v>720</v>
      </c>
      <c r="D18" s="344"/>
      <c r="E18" s="360"/>
      <c r="F18" s="142" t="s">
        <v>80</v>
      </c>
      <c r="G18" s="143">
        <v>0.67785</v>
      </c>
      <c r="H18" s="144">
        <v>488.05</v>
      </c>
      <c r="I18" s="365"/>
      <c r="J18" s="145">
        <v>20</v>
      </c>
      <c r="K18" s="137" t="s">
        <v>65</v>
      </c>
      <c r="L18" s="362"/>
      <c r="M18" s="358"/>
      <c r="N18" s="358"/>
    </row>
    <row r="19" spans="1:14" s="150" customFormat="1" ht="21" customHeight="1">
      <c r="A19" s="325"/>
      <c r="B19" s="161" t="s">
        <v>155</v>
      </c>
      <c r="C19" s="147">
        <v>720</v>
      </c>
      <c r="D19" s="344"/>
      <c r="E19" s="360"/>
      <c r="F19" s="142" t="s">
        <v>81</v>
      </c>
      <c r="G19" s="143">
        <v>0.67785</v>
      </c>
      <c r="H19" s="144">
        <v>488.05</v>
      </c>
      <c r="I19" s="365"/>
      <c r="J19" s="145">
        <v>20</v>
      </c>
      <c r="K19" s="137" t="s">
        <v>65</v>
      </c>
      <c r="L19" s="362"/>
      <c r="M19" s="358"/>
      <c r="N19" s="358"/>
    </row>
    <row r="20" spans="1:14" s="150" customFormat="1" ht="21" customHeight="1">
      <c r="A20" s="325"/>
      <c r="B20" s="161" t="s">
        <v>156</v>
      </c>
      <c r="C20" s="147">
        <v>720</v>
      </c>
      <c r="D20" s="344"/>
      <c r="E20" s="360"/>
      <c r="F20" s="142" t="s">
        <v>82</v>
      </c>
      <c r="G20" s="143">
        <v>0.71014</v>
      </c>
      <c r="H20" s="144">
        <v>511.3</v>
      </c>
      <c r="I20" s="365"/>
      <c r="J20" s="145">
        <v>20</v>
      </c>
      <c r="K20" s="137" t="s">
        <v>65</v>
      </c>
      <c r="L20" s="362"/>
      <c r="M20" s="358"/>
      <c r="N20" s="358"/>
    </row>
    <row r="21" spans="1:14" s="150" customFormat="1" ht="21" customHeight="1">
      <c r="A21" s="325"/>
      <c r="B21" s="161" t="s">
        <v>157</v>
      </c>
      <c r="C21" s="147">
        <v>720</v>
      </c>
      <c r="D21" s="344"/>
      <c r="E21" s="360"/>
      <c r="F21" s="142" t="s">
        <v>83</v>
      </c>
      <c r="G21" s="143">
        <v>0.70299</v>
      </c>
      <c r="H21" s="144">
        <v>506.15</v>
      </c>
      <c r="I21" s="365"/>
      <c r="J21" s="145">
        <v>20</v>
      </c>
      <c r="K21" s="137" t="s">
        <v>65</v>
      </c>
      <c r="L21" s="362"/>
      <c r="M21" s="358"/>
      <c r="N21" s="358"/>
    </row>
    <row r="22" spans="1:14" s="150" customFormat="1" ht="21" customHeight="1">
      <c r="A22" s="325"/>
      <c r="B22" s="161" t="s">
        <v>158</v>
      </c>
      <c r="C22" s="147">
        <v>720</v>
      </c>
      <c r="D22" s="344"/>
      <c r="E22" s="360"/>
      <c r="F22" s="142" t="s">
        <v>84</v>
      </c>
      <c r="G22" s="143">
        <v>0.70299</v>
      </c>
      <c r="H22" s="144">
        <v>506.15</v>
      </c>
      <c r="I22" s="365"/>
      <c r="J22" s="145">
        <v>20</v>
      </c>
      <c r="K22" s="137" t="s">
        <v>65</v>
      </c>
      <c r="L22" s="362"/>
      <c r="M22" s="358"/>
      <c r="N22" s="358"/>
    </row>
    <row r="23" spans="1:14" s="150" customFormat="1" ht="21" customHeight="1">
      <c r="A23" s="325"/>
      <c r="B23" s="161" t="s">
        <v>159</v>
      </c>
      <c r="C23" s="147">
        <v>720</v>
      </c>
      <c r="D23" s="344"/>
      <c r="E23" s="360"/>
      <c r="F23" s="142" t="s">
        <v>85</v>
      </c>
      <c r="G23" s="143">
        <v>0.77465</v>
      </c>
      <c r="H23" s="144">
        <v>557.75</v>
      </c>
      <c r="I23" s="366"/>
      <c r="J23" s="145">
        <v>20</v>
      </c>
      <c r="K23" s="137" t="s">
        <v>65</v>
      </c>
      <c r="L23" s="363"/>
      <c r="M23" s="359"/>
      <c r="N23" s="359"/>
    </row>
    <row r="24" spans="1:14" s="297" customFormat="1" ht="9" customHeight="1" thickBot="1">
      <c r="A24" s="298"/>
      <c r="B24" s="303"/>
      <c r="C24" s="299"/>
      <c r="D24" s="300"/>
      <c r="E24" s="300"/>
      <c r="I24" s="301"/>
      <c r="J24" s="304"/>
      <c r="N24" s="302"/>
    </row>
    <row r="25" spans="1:14" s="150" customFormat="1" ht="21" customHeight="1">
      <c r="A25" s="352">
        <v>3</v>
      </c>
      <c r="B25" s="160" t="s">
        <v>160</v>
      </c>
      <c r="C25" s="141">
        <v>800</v>
      </c>
      <c r="D25" s="344">
        <v>12288</v>
      </c>
      <c r="E25" s="360" t="s">
        <v>24</v>
      </c>
      <c r="F25" s="140" t="s">
        <v>25</v>
      </c>
      <c r="G25" s="140">
        <v>0.18</v>
      </c>
      <c r="H25" s="140">
        <v>144</v>
      </c>
      <c r="I25" s="369">
        <v>633.6</v>
      </c>
      <c r="J25" s="153">
        <v>0.2</v>
      </c>
      <c r="K25" s="154" t="s">
        <v>26</v>
      </c>
      <c r="L25" s="361">
        <v>41</v>
      </c>
      <c r="M25" s="357">
        <f>50*633.6/633.6</f>
        <v>50</v>
      </c>
      <c r="N25" s="357">
        <f>L25+M25</f>
        <v>91</v>
      </c>
    </row>
    <row r="26" spans="1:14" s="150" customFormat="1" ht="25.5" customHeight="1">
      <c r="A26" s="347"/>
      <c r="B26" s="161" t="s">
        <v>161</v>
      </c>
      <c r="C26" s="147">
        <v>800</v>
      </c>
      <c r="D26" s="344"/>
      <c r="E26" s="360"/>
      <c r="F26" s="140" t="s">
        <v>27</v>
      </c>
      <c r="G26" s="140">
        <v>0.18</v>
      </c>
      <c r="H26" s="140">
        <v>144</v>
      </c>
      <c r="I26" s="369"/>
      <c r="J26" s="153">
        <v>0.2</v>
      </c>
      <c r="K26" s="133" t="s">
        <v>26</v>
      </c>
      <c r="L26" s="362"/>
      <c r="M26" s="358"/>
      <c r="N26" s="358"/>
    </row>
    <row r="27" spans="1:14" s="150" customFormat="1" ht="21" customHeight="1">
      <c r="A27" s="347"/>
      <c r="B27" s="161" t="s">
        <v>162</v>
      </c>
      <c r="C27" s="147">
        <v>800</v>
      </c>
      <c r="D27" s="344"/>
      <c r="E27" s="360"/>
      <c r="F27" s="140" t="s">
        <v>28</v>
      </c>
      <c r="G27" s="140">
        <v>0.27</v>
      </c>
      <c r="H27" s="140">
        <v>216</v>
      </c>
      <c r="I27" s="369"/>
      <c r="J27" s="153">
        <v>0.2</v>
      </c>
      <c r="K27" s="133" t="s">
        <v>29</v>
      </c>
      <c r="L27" s="362"/>
      <c r="M27" s="358"/>
      <c r="N27" s="358"/>
    </row>
    <row r="28" spans="1:14" s="150" customFormat="1" ht="21" customHeight="1" thickBot="1">
      <c r="A28" s="353"/>
      <c r="B28" s="162" t="s">
        <v>163</v>
      </c>
      <c r="C28" s="148">
        <v>288</v>
      </c>
      <c r="D28" s="344"/>
      <c r="E28" s="360"/>
      <c r="F28" s="140" t="s">
        <v>30</v>
      </c>
      <c r="G28" s="140">
        <v>0.45</v>
      </c>
      <c r="H28" s="140">
        <v>129.6</v>
      </c>
      <c r="I28" s="369"/>
      <c r="J28" s="153">
        <v>0.2</v>
      </c>
      <c r="K28" s="133" t="s">
        <v>29</v>
      </c>
      <c r="L28" s="363"/>
      <c r="M28" s="359"/>
      <c r="N28" s="359"/>
    </row>
    <row r="29" spans="1:14" s="297" customFormat="1" ht="8.25" customHeight="1" thickBot="1">
      <c r="A29" s="298"/>
      <c r="B29" s="223"/>
      <c r="C29" s="224"/>
      <c r="D29" s="300"/>
      <c r="I29" s="301"/>
      <c r="M29" s="302"/>
      <c r="N29" s="302"/>
    </row>
    <row r="30" spans="1:14" s="150" customFormat="1" ht="27" customHeight="1">
      <c r="A30" s="352">
        <v>4</v>
      </c>
      <c r="B30" s="160" t="s">
        <v>164</v>
      </c>
      <c r="C30" s="141">
        <v>180</v>
      </c>
      <c r="D30" s="344">
        <v>4050</v>
      </c>
      <c r="E30" s="360" t="s">
        <v>72</v>
      </c>
      <c r="F30" s="142" t="s">
        <v>86</v>
      </c>
      <c r="G30" s="143">
        <v>2.37567</v>
      </c>
      <c r="H30" s="144">
        <v>427.62</v>
      </c>
      <c r="I30" s="370">
        <f>H30+H31</f>
        <v>2340.3</v>
      </c>
      <c r="J30" s="145">
        <v>20</v>
      </c>
      <c r="K30" s="137" t="s">
        <v>63</v>
      </c>
      <c r="L30" s="361">
        <v>43</v>
      </c>
      <c r="M30" s="357">
        <f>50*2340.3/2340.3</f>
        <v>50</v>
      </c>
      <c r="N30" s="357">
        <f>L30+M30</f>
        <v>93</v>
      </c>
    </row>
    <row r="31" spans="1:14" s="150" customFormat="1" ht="27" customHeight="1" thickBot="1">
      <c r="A31" s="353"/>
      <c r="B31" s="162" t="s">
        <v>165</v>
      </c>
      <c r="C31" s="148">
        <v>180</v>
      </c>
      <c r="D31" s="344"/>
      <c r="E31" s="360"/>
      <c r="F31" s="142" t="s">
        <v>87</v>
      </c>
      <c r="G31" s="143">
        <v>10.626</v>
      </c>
      <c r="H31" s="144">
        <v>1912.68</v>
      </c>
      <c r="I31" s="370"/>
      <c r="J31" s="145">
        <v>20</v>
      </c>
      <c r="K31" s="137" t="s">
        <v>88</v>
      </c>
      <c r="L31" s="363"/>
      <c r="M31" s="359"/>
      <c r="N31" s="359"/>
    </row>
    <row r="32" spans="1:14" s="297" customFormat="1" ht="8.25" customHeight="1">
      <c r="A32" s="305"/>
      <c r="B32" s="306"/>
      <c r="C32" s="293"/>
      <c r="D32" s="300"/>
      <c r="I32" s="301"/>
      <c r="M32" s="302"/>
      <c r="N32" s="302"/>
    </row>
    <row r="33" spans="1:14" s="150" customFormat="1" ht="26.25" customHeight="1" thickBot="1">
      <c r="A33" s="23">
        <v>5</v>
      </c>
      <c r="B33" s="161" t="s">
        <v>166</v>
      </c>
      <c r="C33" s="147">
        <v>180</v>
      </c>
      <c r="D33" s="136">
        <v>3708</v>
      </c>
      <c r="E33" s="133" t="s">
        <v>72</v>
      </c>
      <c r="F33" s="142" t="s">
        <v>89</v>
      </c>
      <c r="G33" s="143">
        <v>4.30383</v>
      </c>
      <c r="H33" s="144">
        <v>774.69</v>
      </c>
      <c r="I33" s="176">
        <v>774.69</v>
      </c>
      <c r="J33" s="145">
        <v>20</v>
      </c>
      <c r="K33" s="137" t="s">
        <v>63</v>
      </c>
      <c r="L33" s="140">
        <v>43</v>
      </c>
      <c r="M33" s="156">
        <f>50*774.69/774.69</f>
        <v>50</v>
      </c>
      <c r="N33" s="156">
        <f>L33+M33</f>
        <v>93</v>
      </c>
    </row>
    <row r="34" spans="1:14" s="150" customFormat="1" ht="26.25" customHeight="1" thickBot="1">
      <c r="A34" s="46"/>
      <c r="B34" s="163"/>
      <c r="C34" s="149"/>
      <c r="D34" s="39"/>
      <c r="E34" s="39"/>
      <c r="I34" s="314">
        <f>SUM(I2:I33)</f>
        <v>11914.56</v>
      </c>
      <c r="J34" s="151"/>
      <c r="N34" s="152"/>
    </row>
    <row r="35" spans="1:14" s="150" customFormat="1" ht="13.5" customHeight="1">
      <c r="A35" s="46"/>
      <c r="B35" s="163"/>
      <c r="C35" s="149"/>
      <c r="D35" s="39"/>
      <c r="E35" s="39"/>
      <c r="J35" s="151"/>
      <c r="N35" s="152"/>
    </row>
    <row r="36" spans="1:14" s="150" customFormat="1" ht="13.5" customHeight="1">
      <c r="A36" s="46"/>
      <c r="B36" s="163"/>
      <c r="C36" s="149"/>
      <c r="D36" s="39"/>
      <c r="E36" s="39"/>
      <c r="J36" s="151"/>
      <c r="N36" s="152"/>
    </row>
    <row r="37" spans="1:14" s="150" customFormat="1" ht="13.5" customHeight="1">
      <c r="A37" s="46"/>
      <c r="B37" s="163"/>
      <c r="C37" s="149"/>
      <c r="D37" s="39"/>
      <c r="E37" s="39"/>
      <c r="J37" s="151"/>
      <c r="N37" s="152"/>
    </row>
    <row r="38" spans="1:14" s="150" customFormat="1" ht="13.5" customHeight="1">
      <c r="A38" s="46"/>
      <c r="B38" s="163"/>
      <c r="C38" s="149"/>
      <c r="D38" s="39"/>
      <c r="E38" s="39"/>
      <c r="J38" s="151"/>
      <c r="N38" s="152"/>
    </row>
    <row r="39" spans="1:14" s="150" customFormat="1" ht="13.5" customHeight="1">
      <c r="A39" s="46"/>
      <c r="B39" s="163"/>
      <c r="C39" s="149"/>
      <c r="D39" s="39"/>
      <c r="E39" s="39"/>
      <c r="J39" s="151"/>
      <c r="N39" s="152"/>
    </row>
    <row r="40" spans="1:14" s="150" customFormat="1" ht="13.5" customHeight="1">
      <c r="A40" s="46"/>
      <c r="B40" s="163"/>
      <c r="C40" s="149"/>
      <c r="D40" s="39"/>
      <c r="E40" s="39"/>
      <c r="J40" s="151"/>
      <c r="N40" s="152"/>
    </row>
    <row r="41" spans="1:14" s="150" customFormat="1" ht="13.5" customHeight="1">
      <c r="A41" s="46"/>
      <c r="B41" s="163"/>
      <c r="C41" s="149"/>
      <c r="D41" s="39"/>
      <c r="E41" s="39"/>
      <c r="J41" s="151"/>
      <c r="N41" s="152"/>
    </row>
    <row r="42" spans="1:14" s="150" customFormat="1" ht="13.5" customHeight="1">
      <c r="A42" s="46"/>
      <c r="B42" s="163"/>
      <c r="C42" s="149"/>
      <c r="D42" s="39"/>
      <c r="E42" s="39"/>
      <c r="J42" s="151"/>
      <c r="N42" s="152"/>
    </row>
    <row r="43" spans="1:14" s="150" customFormat="1" ht="13.5" customHeight="1">
      <c r="A43" s="46"/>
      <c r="B43" s="163"/>
      <c r="C43" s="149"/>
      <c r="D43" s="39"/>
      <c r="E43" s="39"/>
      <c r="J43" s="151"/>
      <c r="N43" s="152"/>
    </row>
    <row r="44" spans="1:14" s="150" customFormat="1" ht="13.5" customHeight="1">
      <c r="A44" s="46"/>
      <c r="B44" s="163"/>
      <c r="C44" s="149"/>
      <c r="D44" s="39"/>
      <c r="E44" s="39"/>
      <c r="J44" s="151"/>
      <c r="N44" s="152"/>
    </row>
    <row r="45" spans="1:14" s="150" customFormat="1" ht="13.5" customHeight="1">
      <c r="A45" s="46"/>
      <c r="B45" s="163"/>
      <c r="C45" s="149"/>
      <c r="D45" s="39"/>
      <c r="E45" s="39"/>
      <c r="J45" s="151"/>
      <c r="N45" s="152"/>
    </row>
    <row r="46" spans="1:14" s="150" customFormat="1" ht="13.5" customHeight="1">
      <c r="A46" s="46"/>
      <c r="B46" s="163"/>
      <c r="C46" s="149"/>
      <c r="D46" s="39"/>
      <c r="E46" s="39"/>
      <c r="J46" s="151"/>
      <c r="N46" s="152"/>
    </row>
    <row r="47" spans="1:14" s="150" customFormat="1" ht="13.5" customHeight="1">
      <c r="A47" s="46"/>
      <c r="B47" s="163"/>
      <c r="C47" s="149"/>
      <c r="D47" s="39"/>
      <c r="E47" s="39"/>
      <c r="J47" s="151"/>
      <c r="N47" s="152"/>
    </row>
    <row r="48" spans="1:14" s="150" customFormat="1" ht="13.5" customHeight="1">
      <c r="A48" s="46"/>
      <c r="B48" s="163"/>
      <c r="C48" s="149"/>
      <c r="D48" s="39"/>
      <c r="E48" s="39"/>
      <c r="J48" s="151"/>
      <c r="N48" s="152"/>
    </row>
    <row r="49" spans="1:14" s="150" customFormat="1" ht="13.5" customHeight="1">
      <c r="A49" s="46"/>
      <c r="B49" s="163"/>
      <c r="C49" s="149"/>
      <c r="D49" s="39"/>
      <c r="E49" s="39"/>
      <c r="J49" s="151"/>
      <c r="N49" s="152"/>
    </row>
    <row r="50" spans="1:14" s="150" customFormat="1" ht="13.5" customHeight="1">
      <c r="A50" s="46"/>
      <c r="B50" s="163"/>
      <c r="C50" s="149"/>
      <c r="D50" s="39"/>
      <c r="E50" s="39"/>
      <c r="J50" s="151"/>
      <c r="N50" s="152"/>
    </row>
    <row r="51" spans="1:14" s="150" customFormat="1" ht="13.5" customHeight="1">
      <c r="A51" s="46"/>
      <c r="B51" s="163"/>
      <c r="C51" s="149"/>
      <c r="D51" s="39"/>
      <c r="E51" s="39"/>
      <c r="J51" s="151"/>
      <c r="N51" s="152"/>
    </row>
    <row r="52" spans="1:14" s="150" customFormat="1" ht="13.5" customHeight="1">
      <c r="A52" s="46"/>
      <c r="B52" s="163"/>
      <c r="C52" s="149"/>
      <c r="D52" s="39"/>
      <c r="E52" s="39"/>
      <c r="J52" s="151"/>
      <c r="N52" s="152"/>
    </row>
    <row r="53" spans="1:14" s="150" customFormat="1" ht="13.5" customHeight="1">
      <c r="A53" s="46"/>
      <c r="B53" s="163"/>
      <c r="C53" s="149"/>
      <c r="D53" s="39"/>
      <c r="E53" s="39"/>
      <c r="J53" s="151"/>
      <c r="N53" s="152"/>
    </row>
    <row r="54" spans="1:14" s="150" customFormat="1" ht="13.5" customHeight="1">
      <c r="A54" s="46"/>
      <c r="B54" s="163"/>
      <c r="C54" s="149"/>
      <c r="D54" s="39"/>
      <c r="E54" s="39"/>
      <c r="J54" s="151"/>
      <c r="N54" s="152"/>
    </row>
    <row r="55" spans="1:14" s="150" customFormat="1" ht="13.5" customHeight="1">
      <c r="A55" s="46"/>
      <c r="B55" s="163"/>
      <c r="C55" s="149"/>
      <c r="D55" s="39"/>
      <c r="E55" s="39"/>
      <c r="J55" s="151"/>
      <c r="N55" s="152"/>
    </row>
    <row r="56" spans="1:14" s="150" customFormat="1" ht="13.5" customHeight="1">
      <c r="A56" s="46"/>
      <c r="B56" s="163"/>
      <c r="C56" s="149"/>
      <c r="D56" s="39"/>
      <c r="E56" s="39"/>
      <c r="J56" s="151"/>
      <c r="N56" s="152"/>
    </row>
    <row r="57" spans="1:14" s="150" customFormat="1" ht="13.5" customHeight="1">
      <c r="A57" s="46"/>
      <c r="B57" s="163"/>
      <c r="C57" s="149"/>
      <c r="D57" s="39"/>
      <c r="E57" s="39"/>
      <c r="J57" s="151"/>
      <c r="N57" s="152"/>
    </row>
    <row r="58" spans="1:14" s="150" customFormat="1" ht="13.5" customHeight="1">
      <c r="A58" s="46"/>
      <c r="B58" s="163"/>
      <c r="C58" s="149"/>
      <c r="D58" s="39"/>
      <c r="E58" s="39"/>
      <c r="J58" s="151"/>
      <c r="N58" s="152"/>
    </row>
    <row r="59" spans="1:14" s="150" customFormat="1" ht="13.5" customHeight="1">
      <c r="A59" s="46"/>
      <c r="B59" s="163"/>
      <c r="C59" s="149"/>
      <c r="D59" s="39"/>
      <c r="E59" s="39"/>
      <c r="J59" s="151"/>
      <c r="N59" s="152"/>
    </row>
    <row r="60" spans="1:14" s="150" customFormat="1" ht="13.5" customHeight="1">
      <c r="A60" s="46"/>
      <c r="B60" s="163"/>
      <c r="C60" s="149"/>
      <c r="D60" s="39"/>
      <c r="E60" s="39"/>
      <c r="J60" s="151"/>
      <c r="N60" s="152"/>
    </row>
    <row r="61" spans="1:14" s="150" customFormat="1" ht="13.5" customHeight="1">
      <c r="A61" s="46"/>
      <c r="B61" s="163"/>
      <c r="C61" s="149"/>
      <c r="D61" s="39"/>
      <c r="E61" s="39"/>
      <c r="J61" s="151"/>
      <c r="N61" s="152"/>
    </row>
    <row r="62" spans="1:14" s="150" customFormat="1" ht="13.5" customHeight="1">
      <c r="A62" s="46"/>
      <c r="B62" s="163"/>
      <c r="C62" s="149"/>
      <c r="D62" s="39"/>
      <c r="E62" s="39"/>
      <c r="J62" s="151"/>
      <c r="N62" s="152"/>
    </row>
    <row r="63" spans="1:14" s="150" customFormat="1" ht="13.5" customHeight="1">
      <c r="A63" s="46"/>
      <c r="B63" s="163"/>
      <c r="C63" s="149"/>
      <c r="D63" s="39"/>
      <c r="E63" s="39"/>
      <c r="J63" s="151"/>
      <c r="N63" s="152"/>
    </row>
    <row r="64" spans="1:14" s="150" customFormat="1" ht="13.5" customHeight="1">
      <c r="A64" s="46"/>
      <c r="B64" s="163"/>
      <c r="C64" s="149"/>
      <c r="D64" s="39"/>
      <c r="E64" s="39"/>
      <c r="J64" s="151"/>
      <c r="N64" s="152"/>
    </row>
    <row r="65" spans="1:14" s="150" customFormat="1" ht="13.5" customHeight="1">
      <c r="A65" s="46"/>
      <c r="B65" s="163"/>
      <c r="C65" s="149"/>
      <c r="D65" s="39"/>
      <c r="E65" s="39"/>
      <c r="J65" s="151"/>
      <c r="N65" s="152"/>
    </row>
    <row r="66" spans="1:14" s="150" customFormat="1" ht="13.5" customHeight="1">
      <c r="A66" s="46"/>
      <c r="B66" s="163"/>
      <c r="C66" s="149"/>
      <c r="D66" s="39"/>
      <c r="E66" s="39"/>
      <c r="J66" s="151"/>
      <c r="N66" s="152"/>
    </row>
    <row r="67" spans="1:14" s="150" customFormat="1" ht="13.5" customHeight="1">
      <c r="A67" s="46"/>
      <c r="B67" s="163"/>
      <c r="C67" s="149"/>
      <c r="D67" s="39"/>
      <c r="E67" s="39"/>
      <c r="J67" s="151"/>
      <c r="N67" s="152"/>
    </row>
    <row r="68" spans="1:14" s="150" customFormat="1" ht="13.5" customHeight="1">
      <c r="A68" s="46"/>
      <c r="B68" s="163"/>
      <c r="C68" s="149"/>
      <c r="D68" s="39"/>
      <c r="E68" s="39"/>
      <c r="J68" s="151"/>
      <c r="N68" s="152"/>
    </row>
    <row r="69" spans="1:14" s="150" customFormat="1" ht="13.5" customHeight="1">
      <c r="A69" s="46"/>
      <c r="B69" s="163"/>
      <c r="C69" s="149"/>
      <c r="D69" s="39"/>
      <c r="E69" s="39"/>
      <c r="J69" s="151"/>
      <c r="N69" s="152"/>
    </row>
    <row r="70" spans="1:14" s="150" customFormat="1" ht="13.5" customHeight="1">
      <c r="A70" s="46"/>
      <c r="B70" s="163"/>
      <c r="C70" s="149"/>
      <c r="D70" s="39"/>
      <c r="E70" s="39"/>
      <c r="J70" s="151"/>
      <c r="N70" s="152"/>
    </row>
    <row r="71" spans="1:14" s="150" customFormat="1" ht="13.5" customHeight="1">
      <c r="A71" s="46"/>
      <c r="B71" s="163"/>
      <c r="C71" s="149"/>
      <c r="D71" s="39"/>
      <c r="E71" s="39"/>
      <c r="J71" s="151"/>
      <c r="N71" s="152"/>
    </row>
    <row r="72" spans="1:14" s="150" customFormat="1" ht="13.5" customHeight="1">
      <c r="A72" s="46"/>
      <c r="B72" s="163"/>
      <c r="C72" s="149"/>
      <c r="D72" s="39"/>
      <c r="E72" s="39"/>
      <c r="J72" s="151"/>
      <c r="N72" s="152"/>
    </row>
    <row r="73" spans="1:14" s="150" customFormat="1" ht="13.5" customHeight="1">
      <c r="A73" s="46"/>
      <c r="B73" s="163"/>
      <c r="C73" s="149"/>
      <c r="D73" s="39"/>
      <c r="E73" s="39"/>
      <c r="J73" s="151"/>
      <c r="N73" s="152"/>
    </row>
    <row r="74" spans="1:14" s="150" customFormat="1" ht="13.5" customHeight="1">
      <c r="A74" s="46"/>
      <c r="B74" s="163"/>
      <c r="C74" s="149"/>
      <c r="D74" s="39"/>
      <c r="E74" s="39"/>
      <c r="J74" s="151"/>
      <c r="N74" s="152"/>
    </row>
    <row r="75" spans="1:14" s="150" customFormat="1" ht="13.5" customHeight="1">
      <c r="A75" s="46"/>
      <c r="B75" s="163"/>
      <c r="C75" s="149"/>
      <c r="D75" s="39"/>
      <c r="E75" s="39"/>
      <c r="J75" s="151"/>
      <c r="N75" s="152"/>
    </row>
    <row r="76" spans="1:14" s="150" customFormat="1" ht="13.5" customHeight="1">
      <c r="A76" s="46"/>
      <c r="B76" s="163"/>
      <c r="C76" s="149"/>
      <c r="D76" s="39"/>
      <c r="E76" s="39"/>
      <c r="J76" s="151"/>
      <c r="N76" s="152"/>
    </row>
    <row r="77" spans="1:14" s="150" customFormat="1" ht="13.5" customHeight="1">
      <c r="A77" s="46"/>
      <c r="B77" s="163"/>
      <c r="C77" s="149"/>
      <c r="D77" s="39"/>
      <c r="E77" s="39"/>
      <c r="J77" s="151"/>
      <c r="N77" s="152"/>
    </row>
    <row r="78" spans="1:14" s="150" customFormat="1" ht="13.5" customHeight="1">
      <c r="A78" s="46"/>
      <c r="B78" s="163"/>
      <c r="C78" s="149"/>
      <c r="D78" s="39"/>
      <c r="E78" s="39"/>
      <c r="J78" s="151"/>
      <c r="N78" s="152"/>
    </row>
    <row r="79" spans="1:14" s="150" customFormat="1" ht="13.5" customHeight="1">
      <c r="A79" s="46"/>
      <c r="B79" s="163"/>
      <c r="C79" s="149"/>
      <c r="D79" s="39"/>
      <c r="E79" s="39"/>
      <c r="J79" s="151"/>
      <c r="N79" s="152"/>
    </row>
    <row r="80" spans="1:14" s="150" customFormat="1" ht="13.5" customHeight="1">
      <c r="A80" s="46"/>
      <c r="B80" s="163"/>
      <c r="C80" s="149"/>
      <c r="D80" s="39"/>
      <c r="E80" s="39"/>
      <c r="J80" s="151"/>
      <c r="N80" s="152"/>
    </row>
    <row r="81" spans="1:14" s="150" customFormat="1" ht="13.5" customHeight="1">
      <c r="A81" s="46"/>
      <c r="B81" s="163"/>
      <c r="C81" s="149"/>
      <c r="D81" s="39"/>
      <c r="E81" s="39"/>
      <c r="J81" s="151"/>
      <c r="N81" s="152"/>
    </row>
    <row r="82" spans="1:14" s="150" customFormat="1" ht="13.5" customHeight="1">
      <c r="A82" s="46"/>
      <c r="B82" s="163"/>
      <c r="C82" s="149"/>
      <c r="D82" s="39"/>
      <c r="E82" s="39"/>
      <c r="J82" s="151"/>
      <c r="N82" s="152"/>
    </row>
    <row r="83" spans="1:14" s="150" customFormat="1" ht="13.5" customHeight="1">
      <c r="A83" s="46"/>
      <c r="B83" s="163"/>
      <c r="C83" s="149"/>
      <c r="D83" s="39"/>
      <c r="E83" s="39"/>
      <c r="J83" s="151"/>
      <c r="N83" s="152"/>
    </row>
    <row r="84" spans="1:14" s="150" customFormat="1" ht="13.5" customHeight="1">
      <c r="A84" s="46"/>
      <c r="B84" s="163"/>
      <c r="C84" s="149"/>
      <c r="D84" s="39"/>
      <c r="E84" s="39"/>
      <c r="J84" s="151"/>
      <c r="N84" s="152"/>
    </row>
    <row r="85" spans="1:14" s="150" customFormat="1" ht="13.5" customHeight="1">
      <c r="A85" s="46"/>
      <c r="B85" s="163"/>
      <c r="C85" s="149"/>
      <c r="D85" s="39"/>
      <c r="E85" s="39"/>
      <c r="J85" s="151"/>
      <c r="N85" s="152"/>
    </row>
    <row r="86" spans="1:14" s="150" customFormat="1" ht="13.5" customHeight="1">
      <c r="A86" s="46"/>
      <c r="B86" s="163"/>
      <c r="C86" s="149"/>
      <c r="D86" s="39"/>
      <c r="E86" s="39"/>
      <c r="J86" s="151"/>
      <c r="N86" s="152"/>
    </row>
    <row r="87" spans="1:14" s="150" customFormat="1" ht="13.5" customHeight="1">
      <c r="A87" s="46"/>
      <c r="B87" s="163"/>
      <c r="C87" s="149"/>
      <c r="D87" s="39"/>
      <c r="E87" s="39"/>
      <c r="J87" s="151"/>
      <c r="N87" s="152"/>
    </row>
    <row r="88" spans="1:14" s="150" customFormat="1" ht="13.5" customHeight="1">
      <c r="A88" s="46"/>
      <c r="B88" s="163"/>
      <c r="C88" s="149"/>
      <c r="D88" s="39"/>
      <c r="E88" s="39"/>
      <c r="J88" s="151"/>
      <c r="N88" s="152"/>
    </row>
    <row r="89" spans="1:14" s="150" customFormat="1" ht="13.5" customHeight="1">
      <c r="A89" s="46"/>
      <c r="B89" s="163"/>
      <c r="C89" s="149"/>
      <c r="D89" s="39"/>
      <c r="E89" s="39"/>
      <c r="J89" s="151"/>
      <c r="N89" s="152"/>
    </row>
    <row r="90" spans="1:14" s="150" customFormat="1" ht="13.5" customHeight="1">
      <c r="A90" s="46"/>
      <c r="B90" s="163"/>
      <c r="C90" s="149"/>
      <c r="D90" s="39"/>
      <c r="E90" s="39"/>
      <c r="J90" s="151"/>
      <c r="N90" s="152"/>
    </row>
    <row r="91" spans="1:14" s="150" customFormat="1" ht="13.5" customHeight="1">
      <c r="A91" s="46"/>
      <c r="B91" s="163"/>
      <c r="C91" s="149"/>
      <c r="D91" s="39"/>
      <c r="E91" s="39"/>
      <c r="J91" s="151"/>
      <c r="N91" s="152"/>
    </row>
    <row r="92" spans="1:14" s="150" customFormat="1" ht="13.5" customHeight="1">
      <c r="A92" s="46"/>
      <c r="B92" s="163"/>
      <c r="C92" s="149"/>
      <c r="D92" s="39"/>
      <c r="E92" s="39"/>
      <c r="J92" s="151"/>
      <c r="N92" s="152"/>
    </row>
    <row r="93" spans="1:14" s="150" customFormat="1" ht="13.5" customHeight="1">
      <c r="A93" s="46"/>
      <c r="B93" s="163"/>
      <c r="C93" s="149"/>
      <c r="D93" s="39"/>
      <c r="E93" s="39"/>
      <c r="J93" s="151"/>
      <c r="N93" s="152"/>
    </row>
    <row r="94" spans="1:14" s="150" customFormat="1" ht="13.5" customHeight="1">
      <c r="A94" s="46"/>
      <c r="B94" s="163"/>
      <c r="C94" s="149"/>
      <c r="D94" s="39"/>
      <c r="E94" s="39"/>
      <c r="J94" s="151"/>
      <c r="N94" s="152"/>
    </row>
    <row r="95" spans="1:14" s="150" customFormat="1" ht="13.5" customHeight="1">
      <c r="A95" s="46"/>
      <c r="B95" s="163"/>
      <c r="C95" s="149"/>
      <c r="D95" s="39"/>
      <c r="E95" s="39"/>
      <c r="J95" s="151"/>
      <c r="N95" s="152"/>
    </row>
    <row r="96" spans="1:14" s="150" customFormat="1" ht="13.5" customHeight="1">
      <c r="A96" s="46"/>
      <c r="B96" s="163"/>
      <c r="C96" s="149"/>
      <c r="D96" s="39"/>
      <c r="E96" s="39"/>
      <c r="J96" s="151"/>
      <c r="N96" s="152"/>
    </row>
    <row r="97" spans="1:14" s="150" customFormat="1" ht="13.5" customHeight="1">
      <c r="A97" s="46"/>
      <c r="B97" s="163"/>
      <c r="C97" s="149"/>
      <c r="D97" s="39"/>
      <c r="E97" s="39"/>
      <c r="J97" s="151"/>
      <c r="N97" s="152"/>
    </row>
    <row r="98" spans="1:14" s="150" customFormat="1" ht="13.5" customHeight="1">
      <c r="A98" s="46"/>
      <c r="B98" s="163"/>
      <c r="C98" s="149"/>
      <c r="D98" s="39"/>
      <c r="E98" s="39"/>
      <c r="J98" s="151"/>
      <c r="N98" s="152"/>
    </row>
    <row r="99" spans="1:14" s="150" customFormat="1" ht="13.5" customHeight="1">
      <c r="A99" s="46"/>
      <c r="B99" s="163"/>
      <c r="C99" s="149"/>
      <c r="D99" s="39"/>
      <c r="E99" s="39"/>
      <c r="J99" s="151"/>
      <c r="N99" s="152"/>
    </row>
    <row r="100" spans="1:14" s="150" customFormat="1" ht="13.5" customHeight="1">
      <c r="A100" s="46"/>
      <c r="B100" s="163"/>
      <c r="C100" s="149"/>
      <c r="D100" s="39"/>
      <c r="E100" s="39"/>
      <c r="J100" s="151"/>
      <c r="N100" s="152"/>
    </row>
    <row r="101" spans="1:14" s="150" customFormat="1" ht="13.5" customHeight="1">
      <c r="A101" s="46"/>
      <c r="B101" s="163"/>
      <c r="C101" s="149"/>
      <c r="D101" s="39"/>
      <c r="E101" s="39"/>
      <c r="J101" s="151"/>
      <c r="N101" s="152"/>
    </row>
    <row r="102" spans="1:14" s="150" customFormat="1" ht="13.5" customHeight="1">
      <c r="A102" s="46"/>
      <c r="B102" s="163"/>
      <c r="C102" s="149"/>
      <c r="D102" s="39"/>
      <c r="E102" s="39"/>
      <c r="J102" s="151"/>
      <c r="N102" s="152"/>
    </row>
    <row r="103" spans="1:14" s="150" customFormat="1" ht="13.5" customHeight="1">
      <c r="A103" s="46"/>
      <c r="B103" s="163"/>
      <c r="C103" s="149"/>
      <c r="D103" s="39"/>
      <c r="E103" s="39"/>
      <c r="J103" s="151"/>
      <c r="N103" s="152"/>
    </row>
    <row r="104" spans="1:14" s="150" customFormat="1" ht="13.5" customHeight="1">
      <c r="A104" s="46"/>
      <c r="B104" s="163"/>
      <c r="C104" s="149"/>
      <c r="D104" s="39"/>
      <c r="E104" s="39"/>
      <c r="J104" s="151"/>
      <c r="N104" s="152"/>
    </row>
    <row r="105" spans="1:14" s="150" customFormat="1" ht="13.5" customHeight="1">
      <c r="A105" s="46"/>
      <c r="B105" s="163"/>
      <c r="C105" s="149"/>
      <c r="D105" s="39"/>
      <c r="E105" s="39"/>
      <c r="J105" s="151"/>
      <c r="N105" s="152"/>
    </row>
    <row r="106" spans="1:14" s="150" customFormat="1" ht="13.5" customHeight="1">
      <c r="A106" s="46"/>
      <c r="B106" s="163"/>
      <c r="C106" s="149"/>
      <c r="D106" s="39"/>
      <c r="E106" s="39"/>
      <c r="J106" s="151"/>
      <c r="N106" s="152"/>
    </row>
    <row r="107" spans="1:14" s="150" customFormat="1" ht="13.5" customHeight="1">
      <c r="A107" s="46"/>
      <c r="B107" s="163"/>
      <c r="C107" s="149"/>
      <c r="D107" s="39"/>
      <c r="E107" s="39"/>
      <c r="J107" s="151"/>
      <c r="N107" s="152"/>
    </row>
    <row r="108" spans="1:14" s="150" customFormat="1" ht="13.5" customHeight="1">
      <c r="A108" s="46"/>
      <c r="B108" s="163"/>
      <c r="C108" s="149"/>
      <c r="D108" s="39"/>
      <c r="E108" s="39"/>
      <c r="J108" s="151"/>
      <c r="N108" s="152"/>
    </row>
    <row r="109" spans="1:14" s="150" customFormat="1" ht="13.5" customHeight="1">
      <c r="A109" s="46"/>
      <c r="B109" s="163"/>
      <c r="C109" s="149"/>
      <c r="D109" s="39"/>
      <c r="E109" s="39"/>
      <c r="J109" s="151"/>
      <c r="N109" s="152"/>
    </row>
    <row r="110" spans="1:14" s="150" customFormat="1" ht="13.5" customHeight="1">
      <c r="A110" s="46"/>
      <c r="B110" s="163"/>
      <c r="C110" s="149"/>
      <c r="D110" s="39"/>
      <c r="E110" s="39"/>
      <c r="J110" s="151"/>
      <c r="N110" s="152"/>
    </row>
    <row r="111" spans="1:14" s="150" customFormat="1" ht="13.5" customHeight="1">
      <c r="A111" s="46"/>
      <c r="B111" s="163"/>
      <c r="C111" s="149"/>
      <c r="D111" s="39"/>
      <c r="E111" s="39"/>
      <c r="J111" s="151"/>
      <c r="N111" s="152"/>
    </row>
    <row r="112" spans="1:14" s="150" customFormat="1" ht="13.5" customHeight="1">
      <c r="A112" s="46"/>
      <c r="B112" s="163"/>
      <c r="C112" s="149"/>
      <c r="D112" s="39"/>
      <c r="E112" s="39"/>
      <c r="J112" s="151"/>
      <c r="N112" s="152"/>
    </row>
    <row r="113" spans="1:14" s="150" customFormat="1" ht="13.5" customHeight="1">
      <c r="A113" s="46"/>
      <c r="B113" s="163"/>
      <c r="C113" s="149"/>
      <c r="D113" s="39"/>
      <c r="E113" s="39"/>
      <c r="J113" s="151"/>
      <c r="N113" s="152"/>
    </row>
    <row r="114" spans="1:14" s="150" customFormat="1" ht="13.5" customHeight="1">
      <c r="A114" s="46"/>
      <c r="B114" s="163"/>
      <c r="C114" s="149"/>
      <c r="D114" s="39"/>
      <c r="E114" s="39"/>
      <c r="J114" s="151"/>
      <c r="N114" s="152"/>
    </row>
    <row r="115" spans="1:14" s="150" customFormat="1" ht="13.5" customHeight="1">
      <c r="A115" s="46"/>
      <c r="B115" s="163"/>
      <c r="C115" s="149"/>
      <c r="D115" s="39"/>
      <c r="E115" s="39"/>
      <c r="J115" s="151"/>
      <c r="N115" s="152"/>
    </row>
    <row r="116" spans="1:14" s="150" customFormat="1" ht="13.5" customHeight="1">
      <c r="A116" s="46"/>
      <c r="B116" s="163"/>
      <c r="C116" s="149"/>
      <c r="D116" s="39"/>
      <c r="E116" s="39"/>
      <c r="J116" s="151"/>
      <c r="N116" s="152"/>
    </row>
    <row r="117" spans="1:14" s="150" customFormat="1" ht="13.5" customHeight="1">
      <c r="A117" s="46"/>
      <c r="B117" s="163"/>
      <c r="C117" s="149"/>
      <c r="D117" s="39"/>
      <c r="E117" s="39"/>
      <c r="J117" s="151"/>
      <c r="N117" s="152"/>
    </row>
    <row r="118" spans="1:14" s="150" customFormat="1" ht="13.5" customHeight="1">
      <c r="A118" s="46"/>
      <c r="B118" s="163"/>
      <c r="C118" s="149"/>
      <c r="D118" s="39"/>
      <c r="E118" s="39"/>
      <c r="J118" s="151"/>
      <c r="N118" s="152"/>
    </row>
    <row r="119" spans="1:14" s="150" customFormat="1" ht="13.5" customHeight="1">
      <c r="A119" s="46"/>
      <c r="B119" s="163"/>
      <c r="C119" s="149"/>
      <c r="D119" s="39"/>
      <c r="E119" s="39"/>
      <c r="J119" s="151"/>
      <c r="N119" s="152"/>
    </row>
    <row r="120" spans="1:14" s="150" customFormat="1" ht="13.5" customHeight="1">
      <c r="A120" s="46"/>
      <c r="B120" s="163"/>
      <c r="C120" s="149"/>
      <c r="D120" s="39"/>
      <c r="E120" s="39"/>
      <c r="J120" s="151"/>
      <c r="N120" s="152"/>
    </row>
    <row r="121" spans="1:14" s="150" customFormat="1" ht="13.5" customHeight="1">
      <c r="A121" s="46"/>
      <c r="B121" s="163"/>
      <c r="C121" s="149"/>
      <c r="D121" s="39"/>
      <c r="E121" s="39"/>
      <c r="J121" s="151"/>
      <c r="N121" s="152"/>
    </row>
    <row r="122" spans="1:14" s="150" customFormat="1" ht="13.5" customHeight="1">
      <c r="A122" s="46"/>
      <c r="B122" s="163"/>
      <c r="C122" s="149"/>
      <c r="D122" s="39"/>
      <c r="E122" s="39"/>
      <c r="J122" s="151"/>
      <c r="N122" s="152"/>
    </row>
    <row r="123" spans="1:14" s="150" customFormat="1" ht="13.5" customHeight="1">
      <c r="A123" s="46"/>
      <c r="B123" s="163"/>
      <c r="C123" s="149"/>
      <c r="D123" s="39"/>
      <c r="E123" s="39"/>
      <c r="J123" s="151"/>
      <c r="N123" s="152"/>
    </row>
    <row r="124" spans="1:14" s="150" customFormat="1" ht="13.5" customHeight="1">
      <c r="A124" s="46"/>
      <c r="B124" s="163"/>
      <c r="C124" s="149"/>
      <c r="D124" s="39"/>
      <c r="E124" s="39"/>
      <c r="J124" s="151"/>
      <c r="N124" s="152"/>
    </row>
    <row r="125" spans="1:14" s="150" customFormat="1" ht="13.5" customHeight="1">
      <c r="A125" s="46"/>
      <c r="B125" s="163"/>
      <c r="C125" s="149"/>
      <c r="D125" s="39"/>
      <c r="E125" s="39"/>
      <c r="J125" s="151"/>
      <c r="N125" s="152"/>
    </row>
    <row r="126" spans="1:14" s="150" customFormat="1" ht="13.5" customHeight="1">
      <c r="A126" s="46"/>
      <c r="B126" s="163"/>
      <c r="C126" s="149"/>
      <c r="D126" s="39"/>
      <c r="E126" s="39"/>
      <c r="J126" s="151"/>
      <c r="N126" s="152"/>
    </row>
    <row r="127" spans="1:14" s="150" customFormat="1" ht="13.5" customHeight="1">
      <c r="A127" s="46"/>
      <c r="B127" s="163"/>
      <c r="C127" s="149"/>
      <c r="D127" s="39"/>
      <c r="E127" s="39"/>
      <c r="J127" s="151"/>
      <c r="N127" s="152"/>
    </row>
    <row r="128" spans="1:14" s="150" customFormat="1" ht="13.5" customHeight="1">
      <c r="A128" s="46"/>
      <c r="B128" s="163"/>
      <c r="C128" s="149"/>
      <c r="D128" s="39"/>
      <c r="E128" s="39"/>
      <c r="J128" s="151"/>
      <c r="N128" s="152"/>
    </row>
    <row r="129" spans="1:14" s="150" customFormat="1" ht="13.5" customHeight="1">
      <c r="A129" s="46"/>
      <c r="B129" s="163"/>
      <c r="C129" s="149"/>
      <c r="D129" s="39"/>
      <c r="E129" s="39"/>
      <c r="J129" s="151"/>
      <c r="N129" s="152"/>
    </row>
    <row r="130" spans="1:14" s="150" customFormat="1" ht="13.5" customHeight="1">
      <c r="A130" s="46"/>
      <c r="B130" s="163"/>
      <c r="C130" s="149"/>
      <c r="D130" s="39"/>
      <c r="E130" s="39"/>
      <c r="J130" s="151"/>
      <c r="N130" s="152"/>
    </row>
    <row r="131" spans="1:14" s="150" customFormat="1" ht="13.5" customHeight="1">
      <c r="A131" s="46"/>
      <c r="B131" s="163"/>
      <c r="C131" s="149"/>
      <c r="D131" s="39"/>
      <c r="E131" s="39"/>
      <c r="J131" s="151"/>
      <c r="N131" s="152"/>
    </row>
    <row r="132" spans="1:14" s="150" customFormat="1" ht="13.5" customHeight="1">
      <c r="A132" s="46"/>
      <c r="B132" s="163"/>
      <c r="C132" s="149"/>
      <c r="D132" s="39"/>
      <c r="E132" s="39"/>
      <c r="J132" s="151"/>
      <c r="N132" s="152"/>
    </row>
    <row r="133" spans="1:14" s="150" customFormat="1" ht="13.5" customHeight="1">
      <c r="A133" s="46"/>
      <c r="B133" s="163"/>
      <c r="C133" s="149"/>
      <c r="D133" s="39"/>
      <c r="E133" s="39"/>
      <c r="J133" s="151"/>
      <c r="N133" s="152"/>
    </row>
    <row r="134" spans="1:14" s="150" customFormat="1" ht="13.5" customHeight="1">
      <c r="A134" s="46"/>
      <c r="B134" s="163"/>
      <c r="C134" s="149"/>
      <c r="D134" s="39"/>
      <c r="E134" s="39"/>
      <c r="J134" s="151"/>
      <c r="N134" s="152"/>
    </row>
    <row r="135" spans="1:14" s="150" customFormat="1" ht="13.5" customHeight="1">
      <c r="A135" s="46"/>
      <c r="B135" s="163"/>
      <c r="C135" s="149"/>
      <c r="D135" s="39"/>
      <c r="E135" s="39"/>
      <c r="J135" s="151"/>
      <c r="N135" s="152"/>
    </row>
    <row r="136" spans="1:14" s="150" customFormat="1" ht="13.5" customHeight="1">
      <c r="A136" s="46"/>
      <c r="B136" s="163"/>
      <c r="C136" s="149"/>
      <c r="D136" s="39"/>
      <c r="E136" s="39"/>
      <c r="J136" s="151"/>
      <c r="N136" s="152"/>
    </row>
    <row r="137" spans="1:14" s="150" customFormat="1" ht="13.5" customHeight="1">
      <c r="A137" s="46"/>
      <c r="B137" s="163"/>
      <c r="C137" s="149"/>
      <c r="D137" s="39"/>
      <c r="E137" s="39"/>
      <c r="J137" s="151"/>
      <c r="N137" s="152"/>
    </row>
    <row r="138" spans="1:14" s="150" customFormat="1" ht="13.5" customHeight="1">
      <c r="A138" s="46"/>
      <c r="B138" s="163"/>
      <c r="C138" s="149"/>
      <c r="D138" s="39"/>
      <c r="E138" s="39"/>
      <c r="J138" s="151"/>
      <c r="N138" s="152"/>
    </row>
    <row r="139" spans="1:14" s="150" customFormat="1" ht="13.5" customHeight="1">
      <c r="A139" s="46"/>
      <c r="B139" s="163"/>
      <c r="C139" s="149"/>
      <c r="D139" s="39"/>
      <c r="E139" s="39"/>
      <c r="J139" s="151"/>
      <c r="N139" s="152"/>
    </row>
    <row r="140" spans="1:14" s="150" customFormat="1" ht="13.5" customHeight="1">
      <c r="A140" s="46"/>
      <c r="B140" s="163"/>
      <c r="C140" s="149"/>
      <c r="D140" s="39"/>
      <c r="E140" s="39"/>
      <c r="J140" s="151"/>
      <c r="N140" s="152"/>
    </row>
    <row r="141" spans="1:14" s="150" customFormat="1" ht="13.5" customHeight="1">
      <c r="A141" s="46"/>
      <c r="B141" s="163"/>
      <c r="C141" s="149"/>
      <c r="D141" s="39"/>
      <c r="E141" s="39"/>
      <c r="J141" s="151"/>
      <c r="N141" s="152"/>
    </row>
    <row r="142" spans="1:14" s="150" customFormat="1" ht="13.5" customHeight="1">
      <c r="A142" s="46"/>
      <c r="B142" s="163"/>
      <c r="C142" s="149"/>
      <c r="D142" s="39"/>
      <c r="E142" s="39"/>
      <c r="J142" s="151"/>
      <c r="N142" s="152"/>
    </row>
    <row r="143" spans="1:14" s="150" customFormat="1" ht="13.5" customHeight="1">
      <c r="A143" s="46"/>
      <c r="B143" s="163"/>
      <c r="C143" s="149"/>
      <c r="D143" s="39"/>
      <c r="E143" s="39"/>
      <c r="J143" s="151"/>
      <c r="N143" s="152"/>
    </row>
    <row r="144" spans="1:14" s="150" customFormat="1" ht="13.5" customHeight="1">
      <c r="A144" s="46"/>
      <c r="B144" s="163"/>
      <c r="C144" s="149"/>
      <c r="D144" s="39"/>
      <c r="E144" s="39"/>
      <c r="J144" s="151"/>
      <c r="N144" s="152"/>
    </row>
    <row r="145" spans="1:14" s="150" customFormat="1" ht="13.5" customHeight="1">
      <c r="A145" s="46"/>
      <c r="B145" s="163"/>
      <c r="C145" s="149"/>
      <c r="D145" s="39"/>
      <c r="E145" s="39"/>
      <c r="J145" s="151"/>
      <c r="N145" s="152"/>
    </row>
    <row r="146" spans="1:14" s="150" customFormat="1" ht="13.5" customHeight="1">
      <c r="A146" s="46"/>
      <c r="B146" s="163"/>
      <c r="C146" s="149"/>
      <c r="D146" s="39"/>
      <c r="E146" s="39"/>
      <c r="J146" s="151"/>
      <c r="N146" s="152"/>
    </row>
    <row r="147" spans="1:14" s="150" customFormat="1" ht="13.5" customHeight="1">
      <c r="A147" s="46"/>
      <c r="B147" s="163"/>
      <c r="C147" s="149"/>
      <c r="D147" s="39"/>
      <c r="E147" s="39"/>
      <c r="J147" s="151"/>
      <c r="N147" s="152"/>
    </row>
    <row r="148" spans="1:14" s="150" customFormat="1" ht="13.5" customHeight="1">
      <c r="A148" s="46"/>
      <c r="B148" s="163"/>
      <c r="C148" s="149"/>
      <c r="D148" s="39"/>
      <c r="E148" s="39"/>
      <c r="J148" s="151"/>
      <c r="N148" s="152"/>
    </row>
    <row r="149" spans="1:14" s="150" customFormat="1" ht="13.5" customHeight="1">
      <c r="A149" s="46"/>
      <c r="B149" s="163"/>
      <c r="C149" s="149"/>
      <c r="D149" s="39"/>
      <c r="E149" s="39"/>
      <c r="J149" s="151"/>
      <c r="N149" s="152"/>
    </row>
    <row r="150" spans="1:14" s="150" customFormat="1" ht="13.5" customHeight="1">
      <c r="A150" s="46"/>
      <c r="B150" s="163"/>
      <c r="C150" s="149"/>
      <c r="D150" s="39"/>
      <c r="E150" s="39"/>
      <c r="J150" s="151"/>
      <c r="N150" s="152"/>
    </row>
    <row r="151" spans="1:14" s="150" customFormat="1" ht="13.5" customHeight="1">
      <c r="A151" s="46"/>
      <c r="B151" s="163"/>
      <c r="C151" s="149"/>
      <c r="D151" s="39"/>
      <c r="E151" s="39"/>
      <c r="J151" s="151"/>
      <c r="N151" s="152"/>
    </row>
    <row r="152" spans="1:14" s="150" customFormat="1" ht="13.5" customHeight="1">
      <c r="A152" s="46"/>
      <c r="B152" s="163"/>
      <c r="C152" s="149"/>
      <c r="D152" s="39"/>
      <c r="E152" s="39"/>
      <c r="J152" s="151"/>
      <c r="N152" s="152"/>
    </row>
    <row r="153" spans="1:14" s="150" customFormat="1" ht="13.5" customHeight="1">
      <c r="A153" s="46"/>
      <c r="B153" s="163"/>
      <c r="C153" s="149"/>
      <c r="D153" s="39"/>
      <c r="E153" s="39"/>
      <c r="J153" s="151"/>
      <c r="N153" s="152"/>
    </row>
    <row r="154" spans="1:14" s="150" customFormat="1" ht="13.5" customHeight="1">
      <c r="A154" s="46"/>
      <c r="B154" s="163"/>
      <c r="C154" s="149"/>
      <c r="D154" s="39"/>
      <c r="E154" s="39"/>
      <c r="J154" s="151"/>
      <c r="N154" s="152"/>
    </row>
    <row r="155" spans="1:14" s="150" customFormat="1" ht="13.5" customHeight="1">
      <c r="A155" s="46"/>
      <c r="B155" s="163"/>
      <c r="C155" s="149"/>
      <c r="D155" s="39"/>
      <c r="E155" s="39"/>
      <c r="J155" s="151"/>
      <c r="N155" s="152"/>
    </row>
    <row r="156" spans="1:14" s="150" customFormat="1" ht="13.5" customHeight="1">
      <c r="A156" s="46"/>
      <c r="B156" s="163"/>
      <c r="C156" s="149"/>
      <c r="D156" s="39"/>
      <c r="E156" s="39"/>
      <c r="J156" s="151"/>
      <c r="N156" s="152"/>
    </row>
    <row r="157" spans="1:14" s="150" customFormat="1" ht="13.5" customHeight="1">
      <c r="A157" s="46"/>
      <c r="B157" s="163"/>
      <c r="C157" s="149"/>
      <c r="D157" s="39"/>
      <c r="E157" s="39"/>
      <c r="J157" s="151"/>
      <c r="N157" s="152"/>
    </row>
    <row r="158" spans="1:14" s="150" customFormat="1" ht="13.5" customHeight="1">
      <c r="A158" s="46"/>
      <c r="B158" s="163"/>
      <c r="C158" s="149"/>
      <c r="D158" s="39"/>
      <c r="E158" s="39"/>
      <c r="J158" s="151"/>
      <c r="N158" s="152"/>
    </row>
    <row r="159" spans="1:14" s="150" customFormat="1" ht="13.5" customHeight="1">
      <c r="A159" s="46"/>
      <c r="B159" s="163"/>
      <c r="C159" s="149"/>
      <c r="D159" s="39"/>
      <c r="E159" s="39"/>
      <c r="J159" s="151"/>
      <c r="N159" s="152"/>
    </row>
    <row r="160" spans="1:14" s="150" customFormat="1" ht="13.5" customHeight="1">
      <c r="A160" s="46"/>
      <c r="B160" s="163"/>
      <c r="C160" s="149"/>
      <c r="D160" s="39"/>
      <c r="E160" s="39"/>
      <c r="J160" s="151"/>
      <c r="N160" s="152"/>
    </row>
    <row r="161" spans="1:14" s="150" customFormat="1" ht="13.5" customHeight="1">
      <c r="A161" s="46"/>
      <c r="B161" s="163"/>
      <c r="C161" s="149"/>
      <c r="D161" s="39"/>
      <c r="E161" s="39"/>
      <c r="J161" s="151"/>
      <c r="N161" s="152"/>
    </row>
    <row r="162" spans="1:14" s="150" customFormat="1" ht="13.5" customHeight="1">
      <c r="A162" s="46"/>
      <c r="B162" s="163"/>
      <c r="C162" s="149"/>
      <c r="D162" s="39"/>
      <c r="E162" s="39"/>
      <c r="J162" s="151"/>
      <c r="N162" s="152"/>
    </row>
    <row r="163" spans="1:14" s="150" customFormat="1" ht="13.5" customHeight="1">
      <c r="A163" s="46"/>
      <c r="B163" s="163"/>
      <c r="C163" s="149"/>
      <c r="D163" s="39"/>
      <c r="E163" s="39"/>
      <c r="J163" s="151"/>
      <c r="N163" s="152"/>
    </row>
    <row r="164" spans="1:14" s="150" customFormat="1" ht="13.5" customHeight="1">
      <c r="A164" s="46"/>
      <c r="B164" s="163"/>
      <c r="C164" s="149"/>
      <c r="D164" s="39"/>
      <c r="E164" s="39"/>
      <c r="J164" s="151"/>
      <c r="N164" s="152"/>
    </row>
    <row r="165" spans="1:14" s="150" customFormat="1" ht="13.5" customHeight="1">
      <c r="A165" s="46"/>
      <c r="B165" s="163"/>
      <c r="C165" s="149"/>
      <c r="D165" s="39"/>
      <c r="E165" s="39"/>
      <c r="J165" s="151"/>
      <c r="N165" s="152"/>
    </row>
    <row r="166" spans="1:14" s="150" customFormat="1" ht="13.5" customHeight="1">
      <c r="A166" s="46"/>
      <c r="B166" s="163"/>
      <c r="C166" s="149"/>
      <c r="D166" s="39"/>
      <c r="E166" s="39"/>
      <c r="J166" s="151"/>
      <c r="N166" s="152"/>
    </row>
    <row r="167" spans="1:14" s="150" customFormat="1" ht="13.5" customHeight="1">
      <c r="A167" s="46"/>
      <c r="B167" s="163"/>
      <c r="C167" s="149"/>
      <c r="D167" s="39"/>
      <c r="E167" s="39"/>
      <c r="J167" s="151"/>
      <c r="N167" s="152"/>
    </row>
    <row r="168" spans="1:14" s="150" customFormat="1" ht="13.5" customHeight="1">
      <c r="A168" s="46"/>
      <c r="B168" s="163"/>
      <c r="C168" s="149"/>
      <c r="D168" s="39"/>
      <c r="E168" s="39"/>
      <c r="J168" s="151"/>
      <c r="N168" s="152"/>
    </row>
    <row r="169" spans="1:14" s="150" customFormat="1" ht="13.5" customHeight="1">
      <c r="A169" s="46"/>
      <c r="B169" s="163"/>
      <c r="C169" s="149"/>
      <c r="D169" s="39"/>
      <c r="E169" s="39"/>
      <c r="J169" s="151"/>
      <c r="N169" s="152"/>
    </row>
    <row r="170" spans="1:14" s="150" customFormat="1" ht="13.5" customHeight="1">
      <c r="A170" s="46"/>
      <c r="B170" s="163"/>
      <c r="C170" s="149"/>
      <c r="D170" s="39"/>
      <c r="E170" s="39"/>
      <c r="J170" s="151"/>
      <c r="N170" s="152"/>
    </row>
    <row r="171" spans="1:14" s="150" customFormat="1" ht="13.5" customHeight="1">
      <c r="A171" s="46"/>
      <c r="B171" s="163"/>
      <c r="C171" s="149"/>
      <c r="D171" s="39"/>
      <c r="E171" s="39"/>
      <c r="J171" s="151"/>
      <c r="N171" s="152"/>
    </row>
    <row r="172" spans="1:14" s="150" customFormat="1" ht="13.5" customHeight="1">
      <c r="A172" s="46"/>
      <c r="B172" s="163"/>
      <c r="C172" s="149"/>
      <c r="D172" s="39"/>
      <c r="E172" s="39"/>
      <c r="J172" s="151"/>
      <c r="N172" s="152"/>
    </row>
    <row r="173" spans="1:14" s="150" customFormat="1" ht="13.5" customHeight="1">
      <c r="A173" s="46"/>
      <c r="B173" s="163"/>
      <c r="C173" s="149"/>
      <c r="D173" s="39"/>
      <c r="E173" s="39"/>
      <c r="J173" s="151"/>
      <c r="N173" s="152"/>
    </row>
    <row r="174" spans="1:14" s="150" customFormat="1" ht="13.5" customHeight="1">
      <c r="A174" s="46"/>
      <c r="B174" s="163"/>
      <c r="C174" s="149"/>
      <c r="D174" s="39"/>
      <c r="E174" s="39"/>
      <c r="J174" s="151"/>
      <c r="N174" s="152"/>
    </row>
    <row r="175" spans="1:14" s="150" customFormat="1" ht="13.5" customHeight="1">
      <c r="A175" s="46"/>
      <c r="B175" s="163"/>
      <c r="C175" s="149"/>
      <c r="D175" s="39"/>
      <c r="E175" s="39"/>
      <c r="J175" s="151"/>
      <c r="N175" s="152"/>
    </row>
    <row r="176" spans="1:14" s="150" customFormat="1" ht="13.5" customHeight="1">
      <c r="A176" s="46"/>
      <c r="B176" s="163"/>
      <c r="C176" s="149"/>
      <c r="D176" s="39"/>
      <c r="E176" s="39"/>
      <c r="J176" s="151"/>
      <c r="N176" s="152"/>
    </row>
    <row r="177" spans="1:14" s="150" customFormat="1" ht="13.5" customHeight="1">
      <c r="A177" s="46"/>
      <c r="B177" s="163"/>
      <c r="C177" s="149"/>
      <c r="D177" s="39"/>
      <c r="E177" s="39"/>
      <c r="J177" s="151"/>
      <c r="N177" s="152"/>
    </row>
    <row r="178" spans="1:14" s="150" customFormat="1" ht="13.5" customHeight="1">
      <c r="A178" s="46"/>
      <c r="B178" s="163"/>
      <c r="C178" s="149"/>
      <c r="D178" s="39"/>
      <c r="E178" s="39"/>
      <c r="J178" s="151"/>
      <c r="N178" s="152"/>
    </row>
    <row r="179" spans="1:14" s="150" customFormat="1" ht="13.5" customHeight="1">
      <c r="A179" s="46"/>
      <c r="B179" s="163"/>
      <c r="C179" s="149"/>
      <c r="D179" s="39"/>
      <c r="E179" s="39"/>
      <c r="J179" s="151"/>
      <c r="N179" s="152"/>
    </row>
    <row r="180" spans="1:14" s="150" customFormat="1" ht="13.5" customHeight="1">
      <c r="A180" s="46"/>
      <c r="B180" s="163"/>
      <c r="C180" s="149"/>
      <c r="D180" s="39"/>
      <c r="E180" s="39"/>
      <c r="J180" s="151"/>
      <c r="N180" s="152"/>
    </row>
    <row r="181" spans="1:14" s="150" customFormat="1" ht="13.5" customHeight="1">
      <c r="A181" s="46"/>
      <c r="B181" s="163"/>
      <c r="C181" s="149"/>
      <c r="D181" s="39"/>
      <c r="E181" s="39"/>
      <c r="J181" s="151"/>
      <c r="N181" s="152"/>
    </row>
    <row r="182" spans="1:14" s="150" customFormat="1" ht="13.5" customHeight="1">
      <c r="A182" s="46"/>
      <c r="B182" s="163"/>
      <c r="C182" s="149"/>
      <c r="D182" s="39"/>
      <c r="E182" s="39"/>
      <c r="J182" s="151"/>
      <c r="N182" s="152"/>
    </row>
    <row r="183" spans="1:14" s="150" customFormat="1" ht="13.5" customHeight="1">
      <c r="A183" s="46"/>
      <c r="B183" s="163"/>
      <c r="C183" s="149"/>
      <c r="D183" s="39"/>
      <c r="E183" s="39"/>
      <c r="J183" s="151"/>
      <c r="N183" s="152"/>
    </row>
    <row r="184" spans="1:14" s="150" customFormat="1" ht="13.5" customHeight="1">
      <c r="A184" s="46"/>
      <c r="B184" s="163"/>
      <c r="C184" s="149"/>
      <c r="D184" s="39"/>
      <c r="E184" s="39"/>
      <c r="J184" s="151"/>
      <c r="N184" s="152"/>
    </row>
    <row r="185" spans="1:14" s="150" customFormat="1" ht="13.5" customHeight="1">
      <c r="A185" s="46"/>
      <c r="B185" s="163"/>
      <c r="C185" s="149"/>
      <c r="D185" s="39"/>
      <c r="E185" s="39"/>
      <c r="J185" s="151"/>
      <c r="N185" s="152"/>
    </row>
    <row r="186" spans="1:14" s="150" customFormat="1" ht="13.5" customHeight="1">
      <c r="A186" s="46"/>
      <c r="B186" s="163"/>
      <c r="C186" s="149"/>
      <c r="D186" s="39"/>
      <c r="E186" s="39"/>
      <c r="J186" s="151"/>
      <c r="N186" s="152"/>
    </row>
    <row r="187" spans="1:14" s="150" customFormat="1" ht="13.5" customHeight="1">
      <c r="A187" s="46"/>
      <c r="B187" s="163"/>
      <c r="C187" s="149"/>
      <c r="D187" s="39"/>
      <c r="E187" s="39"/>
      <c r="J187" s="151"/>
      <c r="N187" s="152"/>
    </row>
    <row r="188" spans="1:14" s="150" customFormat="1" ht="13.5" customHeight="1">
      <c r="A188" s="46"/>
      <c r="B188" s="163"/>
      <c r="C188" s="149"/>
      <c r="D188" s="39"/>
      <c r="E188" s="39"/>
      <c r="J188" s="151"/>
      <c r="N188" s="152"/>
    </row>
    <row r="189" spans="1:14" s="150" customFormat="1" ht="13.5" customHeight="1">
      <c r="A189" s="46"/>
      <c r="B189" s="163"/>
      <c r="C189" s="149"/>
      <c r="D189" s="39"/>
      <c r="E189" s="39"/>
      <c r="J189" s="151"/>
      <c r="N189" s="152"/>
    </row>
    <row r="190" spans="1:14" s="150" customFormat="1" ht="13.5" customHeight="1">
      <c r="A190" s="46"/>
      <c r="B190" s="163"/>
      <c r="C190" s="149"/>
      <c r="D190" s="39"/>
      <c r="E190" s="39"/>
      <c r="J190" s="151"/>
      <c r="N190" s="152"/>
    </row>
    <row r="191" spans="1:14" s="150" customFormat="1" ht="13.5" customHeight="1">
      <c r="A191" s="46"/>
      <c r="B191" s="163"/>
      <c r="C191" s="149"/>
      <c r="D191" s="39"/>
      <c r="E191" s="39"/>
      <c r="J191" s="151"/>
      <c r="N191" s="152"/>
    </row>
    <row r="192" spans="1:14" s="150" customFormat="1" ht="13.5" customHeight="1">
      <c r="A192" s="46"/>
      <c r="B192" s="163"/>
      <c r="C192" s="149"/>
      <c r="D192" s="39"/>
      <c r="E192" s="39"/>
      <c r="J192" s="151"/>
      <c r="N192" s="152"/>
    </row>
    <row r="193" spans="1:14" s="150" customFormat="1" ht="13.5" customHeight="1">
      <c r="A193" s="46"/>
      <c r="B193" s="163"/>
      <c r="C193" s="149"/>
      <c r="D193" s="39"/>
      <c r="E193" s="39"/>
      <c r="J193" s="151"/>
      <c r="N193" s="152"/>
    </row>
    <row r="194" spans="1:14" s="150" customFormat="1" ht="13.5" customHeight="1">
      <c r="A194" s="46"/>
      <c r="B194" s="163"/>
      <c r="C194" s="149"/>
      <c r="D194" s="39"/>
      <c r="E194" s="39"/>
      <c r="J194" s="151"/>
      <c r="N194" s="152"/>
    </row>
    <row r="195" spans="1:14" s="150" customFormat="1" ht="13.5" customHeight="1">
      <c r="A195" s="46"/>
      <c r="B195" s="163"/>
      <c r="C195" s="149"/>
      <c r="D195" s="39"/>
      <c r="E195" s="39"/>
      <c r="J195" s="151"/>
      <c r="N195" s="152"/>
    </row>
    <row r="196" spans="1:14" s="150" customFormat="1" ht="13.5" customHeight="1">
      <c r="A196" s="46"/>
      <c r="B196" s="163"/>
      <c r="C196" s="149"/>
      <c r="D196" s="39"/>
      <c r="E196" s="39"/>
      <c r="J196" s="151"/>
      <c r="N196" s="152"/>
    </row>
    <row r="197" spans="1:14" s="150" customFormat="1" ht="13.5" customHeight="1">
      <c r="A197" s="46"/>
      <c r="B197" s="163"/>
      <c r="C197" s="149"/>
      <c r="D197" s="39"/>
      <c r="E197" s="39"/>
      <c r="J197" s="151"/>
      <c r="N197" s="152"/>
    </row>
    <row r="198" spans="1:14" s="150" customFormat="1" ht="13.5" customHeight="1">
      <c r="A198" s="46"/>
      <c r="B198" s="163"/>
      <c r="C198" s="149"/>
      <c r="D198" s="39"/>
      <c r="E198" s="39"/>
      <c r="J198" s="151"/>
      <c r="N198" s="152"/>
    </row>
    <row r="199" spans="1:14" s="150" customFormat="1" ht="13.5" customHeight="1">
      <c r="A199" s="46"/>
      <c r="B199" s="163"/>
      <c r="C199" s="149"/>
      <c r="D199" s="39"/>
      <c r="E199" s="39"/>
      <c r="J199" s="151"/>
      <c r="N199" s="152"/>
    </row>
    <row r="200" spans="1:14" s="150" customFormat="1" ht="13.5" customHeight="1">
      <c r="A200" s="46"/>
      <c r="B200" s="163"/>
      <c r="C200" s="149"/>
      <c r="D200" s="39"/>
      <c r="E200" s="39"/>
      <c r="J200" s="151"/>
      <c r="N200" s="152"/>
    </row>
    <row r="201" spans="1:14" s="150" customFormat="1" ht="13.5" customHeight="1">
      <c r="A201" s="46"/>
      <c r="B201" s="163"/>
      <c r="C201" s="149"/>
      <c r="D201" s="39"/>
      <c r="E201" s="39"/>
      <c r="J201" s="151"/>
      <c r="N201" s="152"/>
    </row>
    <row r="202" spans="1:14" s="150" customFormat="1" ht="13.5" customHeight="1">
      <c r="A202" s="46"/>
      <c r="B202" s="163"/>
      <c r="C202" s="149"/>
      <c r="D202" s="39"/>
      <c r="E202" s="39"/>
      <c r="J202" s="151"/>
      <c r="N202" s="152"/>
    </row>
    <row r="203" spans="1:14" s="150" customFormat="1" ht="13.5" customHeight="1">
      <c r="A203" s="46"/>
      <c r="B203" s="163"/>
      <c r="C203" s="149"/>
      <c r="D203" s="39"/>
      <c r="E203" s="39"/>
      <c r="J203" s="151"/>
      <c r="N203" s="152"/>
    </row>
    <row r="204" spans="1:14" s="150" customFormat="1" ht="13.5" customHeight="1">
      <c r="A204" s="46"/>
      <c r="B204" s="163"/>
      <c r="C204" s="149"/>
      <c r="D204" s="39"/>
      <c r="E204" s="39"/>
      <c r="J204" s="151"/>
      <c r="N204" s="152"/>
    </row>
    <row r="205" spans="1:14" s="150" customFormat="1" ht="13.5" customHeight="1">
      <c r="A205" s="46"/>
      <c r="B205" s="163"/>
      <c r="C205" s="149"/>
      <c r="D205" s="39"/>
      <c r="E205" s="39"/>
      <c r="J205" s="151"/>
      <c r="N205" s="152"/>
    </row>
    <row r="206" spans="1:14" s="150" customFormat="1" ht="13.5" customHeight="1">
      <c r="A206" s="46"/>
      <c r="B206" s="163"/>
      <c r="C206" s="149"/>
      <c r="D206" s="39"/>
      <c r="E206" s="39"/>
      <c r="J206" s="151"/>
      <c r="N206" s="152"/>
    </row>
    <row r="207" spans="1:14" s="150" customFormat="1" ht="13.5" customHeight="1">
      <c r="A207" s="46"/>
      <c r="B207" s="163"/>
      <c r="C207" s="149"/>
      <c r="D207" s="39"/>
      <c r="E207" s="39"/>
      <c r="J207" s="151"/>
      <c r="N207" s="152"/>
    </row>
    <row r="208" spans="1:14" s="150" customFormat="1" ht="13.5" customHeight="1">
      <c r="A208" s="46"/>
      <c r="B208" s="163"/>
      <c r="C208" s="149"/>
      <c r="D208" s="39"/>
      <c r="E208" s="39"/>
      <c r="J208" s="151"/>
      <c r="N208" s="152"/>
    </row>
    <row r="209" spans="1:14" s="150" customFormat="1" ht="13.5" customHeight="1">
      <c r="A209" s="46"/>
      <c r="B209" s="163"/>
      <c r="C209" s="149"/>
      <c r="D209" s="39"/>
      <c r="E209" s="39"/>
      <c r="J209" s="151"/>
      <c r="N209" s="152"/>
    </row>
    <row r="210" spans="1:14" s="150" customFormat="1" ht="13.5" customHeight="1">
      <c r="A210" s="46"/>
      <c r="B210" s="163"/>
      <c r="C210" s="149"/>
      <c r="D210" s="39"/>
      <c r="E210" s="39"/>
      <c r="J210" s="151"/>
      <c r="N210" s="152"/>
    </row>
    <row r="211" spans="1:14" s="150" customFormat="1" ht="13.5" customHeight="1">
      <c r="A211" s="46"/>
      <c r="B211" s="163"/>
      <c r="C211" s="149"/>
      <c r="D211" s="39"/>
      <c r="E211" s="39"/>
      <c r="J211" s="151"/>
      <c r="N211" s="152"/>
    </row>
    <row r="212" spans="1:14" s="150" customFormat="1" ht="13.5" customHeight="1">
      <c r="A212" s="46"/>
      <c r="B212" s="163"/>
      <c r="C212" s="149"/>
      <c r="D212" s="39"/>
      <c r="E212" s="39"/>
      <c r="J212" s="151"/>
      <c r="N212" s="152"/>
    </row>
    <row r="213" spans="1:14" s="150" customFormat="1" ht="13.5" customHeight="1">
      <c r="A213" s="46"/>
      <c r="B213" s="163"/>
      <c r="C213" s="149"/>
      <c r="D213" s="39"/>
      <c r="E213" s="39"/>
      <c r="J213" s="151"/>
      <c r="N213" s="152"/>
    </row>
    <row r="214" spans="1:14" s="150" customFormat="1" ht="13.5" customHeight="1">
      <c r="A214" s="46"/>
      <c r="B214" s="163"/>
      <c r="C214" s="149"/>
      <c r="D214" s="39"/>
      <c r="E214" s="39"/>
      <c r="J214" s="151"/>
      <c r="N214" s="152"/>
    </row>
    <row r="215" spans="1:14" s="150" customFormat="1" ht="13.5" customHeight="1">
      <c r="A215" s="46"/>
      <c r="B215" s="163"/>
      <c r="C215" s="149"/>
      <c r="D215" s="39"/>
      <c r="E215" s="39"/>
      <c r="J215" s="151"/>
      <c r="N215" s="152"/>
    </row>
    <row r="216" spans="1:14" s="150" customFormat="1" ht="13.5" customHeight="1">
      <c r="A216" s="46"/>
      <c r="B216" s="163"/>
      <c r="C216" s="149"/>
      <c r="D216" s="39"/>
      <c r="E216" s="39"/>
      <c r="J216" s="151"/>
      <c r="N216" s="152"/>
    </row>
    <row r="217" spans="1:14" s="150" customFormat="1" ht="13.5" customHeight="1">
      <c r="A217" s="46"/>
      <c r="B217" s="163"/>
      <c r="C217" s="149"/>
      <c r="D217" s="39"/>
      <c r="E217" s="39"/>
      <c r="J217" s="151"/>
      <c r="N217" s="152"/>
    </row>
    <row r="218" spans="1:14" s="150" customFormat="1" ht="13.5" customHeight="1">
      <c r="A218" s="46"/>
      <c r="B218" s="163"/>
      <c r="C218" s="149"/>
      <c r="D218" s="39"/>
      <c r="E218" s="39"/>
      <c r="J218" s="151"/>
      <c r="N218" s="152"/>
    </row>
    <row r="219" spans="1:14" s="150" customFormat="1" ht="13.5" customHeight="1">
      <c r="A219" s="46"/>
      <c r="B219" s="163"/>
      <c r="C219" s="149"/>
      <c r="D219" s="39"/>
      <c r="E219" s="39"/>
      <c r="J219" s="151"/>
      <c r="N219" s="152"/>
    </row>
    <row r="220" spans="1:14" s="150" customFormat="1" ht="13.5" customHeight="1">
      <c r="A220" s="46"/>
      <c r="B220" s="163"/>
      <c r="C220" s="149"/>
      <c r="D220" s="39"/>
      <c r="E220" s="39"/>
      <c r="J220" s="151"/>
      <c r="N220" s="152"/>
    </row>
    <row r="221" spans="1:14" s="150" customFormat="1" ht="13.5" customHeight="1">
      <c r="A221" s="46"/>
      <c r="B221" s="163"/>
      <c r="C221" s="149"/>
      <c r="D221" s="39"/>
      <c r="E221" s="39"/>
      <c r="J221" s="151"/>
      <c r="N221" s="152"/>
    </row>
    <row r="222" spans="1:14" s="150" customFormat="1" ht="13.5" customHeight="1">
      <c r="A222" s="46"/>
      <c r="B222" s="163"/>
      <c r="C222" s="149"/>
      <c r="D222" s="39"/>
      <c r="E222" s="39"/>
      <c r="J222" s="151"/>
      <c r="N222" s="152"/>
    </row>
    <row r="223" spans="1:14" s="150" customFormat="1" ht="13.5" customHeight="1">
      <c r="A223" s="46"/>
      <c r="B223" s="163"/>
      <c r="C223" s="149"/>
      <c r="D223" s="39"/>
      <c r="E223" s="39"/>
      <c r="J223" s="151"/>
      <c r="N223" s="152"/>
    </row>
    <row r="224" spans="1:14" s="150" customFormat="1" ht="13.5" customHeight="1">
      <c r="A224" s="46"/>
      <c r="B224" s="163"/>
      <c r="C224" s="149"/>
      <c r="D224" s="39"/>
      <c r="E224" s="39"/>
      <c r="J224" s="151"/>
      <c r="N224" s="152"/>
    </row>
    <row r="225" spans="1:14" s="150" customFormat="1" ht="13.5" customHeight="1">
      <c r="A225" s="46"/>
      <c r="B225" s="163"/>
      <c r="C225" s="149"/>
      <c r="D225" s="39"/>
      <c r="E225" s="39"/>
      <c r="J225" s="151"/>
      <c r="N225" s="152"/>
    </row>
    <row r="226" spans="1:14" s="150" customFormat="1" ht="13.5" customHeight="1">
      <c r="A226" s="46"/>
      <c r="B226" s="163"/>
      <c r="C226" s="149"/>
      <c r="D226" s="39"/>
      <c r="E226" s="39"/>
      <c r="J226" s="151"/>
      <c r="N226" s="152"/>
    </row>
    <row r="227" spans="1:14" s="150" customFormat="1" ht="13.5" customHeight="1">
      <c r="A227" s="46"/>
      <c r="B227" s="163"/>
      <c r="C227" s="149"/>
      <c r="D227" s="39"/>
      <c r="E227" s="39"/>
      <c r="J227" s="151"/>
      <c r="N227" s="152"/>
    </row>
    <row r="228" spans="1:14" s="150" customFormat="1" ht="13.5" customHeight="1">
      <c r="A228" s="46"/>
      <c r="B228" s="163"/>
      <c r="C228" s="149"/>
      <c r="D228" s="39"/>
      <c r="E228" s="39"/>
      <c r="J228" s="151"/>
      <c r="N228" s="152"/>
    </row>
    <row r="229" spans="1:14" s="150" customFormat="1" ht="13.5" customHeight="1">
      <c r="A229" s="46"/>
      <c r="B229" s="163"/>
      <c r="C229" s="149"/>
      <c r="D229" s="39"/>
      <c r="E229" s="39"/>
      <c r="J229" s="151"/>
      <c r="N229" s="152"/>
    </row>
    <row r="230" spans="1:14" s="150" customFormat="1" ht="13.5" customHeight="1">
      <c r="A230" s="46"/>
      <c r="B230" s="163"/>
      <c r="C230" s="149"/>
      <c r="D230" s="39"/>
      <c r="E230" s="39"/>
      <c r="J230" s="151"/>
      <c r="N230" s="152"/>
    </row>
    <row r="231" spans="1:14" s="150" customFormat="1" ht="13.5" customHeight="1">
      <c r="A231" s="46"/>
      <c r="B231" s="163"/>
      <c r="C231" s="149"/>
      <c r="D231" s="39"/>
      <c r="E231" s="39"/>
      <c r="J231" s="151"/>
      <c r="N231" s="152"/>
    </row>
    <row r="232" spans="1:14" s="150" customFormat="1" ht="13.5" customHeight="1">
      <c r="A232" s="46"/>
      <c r="B232" s="163"/>
      <c r="C232" s="149"/>
      <c r="D232" s="39"/>
      <c r="E232" s="39"/>
      <c r="J232" s="151"/>
      <c r="N232" s="152"/>
    </row>
    <row r="233" spans="1:14" s="150" customFormat="1" ht="13.5" customHeight="1">
      <c r="A233" s="46"/>
      <c r="B233" s="163"/>
      <c r="C233" s="149"/>
      <c r="D233" s="39"/>
      <c r="E233" s="39"/>
      <c r="J233" s="151"/>
      <c r="N233" s="152"/>
    </row>
    <row r="234" spans="1:14" s="150" customFormat="1" ht="13.5" customHeight="1">
      <c r="A234" s="46"/>
      <c r="B234" s="163"/>
      <c r="C234" s="149"/>
      <c r="D234" s="39"/>
      <c r="E234" s="39"/>
      <c r="J234" s="151"/>
      <c r="N234" s="152"/>
    </row>
    <row r="235" spans="1:14" s="150" customFormat="1" ht="13.5" customHeight="1">
      <c r="A235" s="46"/>
      <c r="B235" s="163"/>
      <c r="C235" s="149"/>
      <c r="D235" s="39"/>
      <c r="E235" s="39"/>
      <c r="J235" s="151"/>
      <c r="N235" s="152"/>
    </row>
    <row r="236" spans="1:14" s="150" customFormat="1" ht="13.5" customHeight="1">
      <c r="A236" s="46"/>
      <c r="B236" s="163"/>
      <c r="C236" s="149"/>
      <c r="D236" s="39"/>
      <c r="E236" s="39"/>
      <c r="J236" s="151"/>
      <c r="N236" s="152"/>
    </row>
    <row r="237" spans="1:14" s="150" customFormat="1" ht="13.5" customHeight="1">
      <c r="A237" s="46"/>
      <c r="B237" s="163"/>
      <c r="C237" s="149"/>
      <c r="D237" s="39"/>
      <c r="E237" s="39"/>
      <c r="J237" s="151"/>
      <c r="N237" s="152"/>
    </row>
    <row r="238" spans="1:14" s="150" customFormat="1" ht="13.5" customHeight="1">
      <c r="A238" s="46"/>
      <c r="B238" s="163"/>
      <c r="C238" s="149"/>
      <c r="D238" s="39"/>
      <c r="E238" s="39"/>
      <c r="J238" s="151"/>
      <c r="N238" s="152"/>
    </row>
    <row r="239" spans="1:14" s="150" customFormat="1" ht="13.5" customHeight="1">
      <c r="A239" s="46"/>
      <c r="B239" s="163"/>
      <c r="C239" s="149"/>
      <c r="D239" s="39"/>
      <c r="E239" s="39"/>
      <c r="J239" s="151"/>
      <c r="N239" s="152"/>
    </row>
    <row r="240" spans="1:14" s="150" customFormat="1" ht="13.5" customHeight="1">
      <c r="A240" s="46"/>
      <c r="B240" s="163"/>
      <c r="C240" s="149"/>
      <c r="D240" s="39"/>
      <c r="E240" s="39"/>
      <c r="J240" s="151"/>
      <c r="N240" s="152"/>
    </row>
    <row r="241" spans="1:14" s="150" customFormat="1" ht="13.5" customHeight="1">
      <c r="A241" s="46"/>
      <c r="B241" s="163"/>
      <c r="C241" s="149"/>
      <c r="D241" s="39"/>
      <c r="E241" s="39"/>
      <c r="J241" s="151"/>
      <c r="N241" s="152"/>
    </row>
    <row r="242" spans="1:14" s="150" customFormat="1" ht="13.5" customHeight="1">
      <c r="A242" s="46"/>
      <c r="B242" s="163"/>
      <c r="C242" s="149"/>
      <c r="D242" s="39"/>
      <c r="E242" s="39"/>
      <c r="J242" s="151"/>
      <c r="N242" s="152"/>
    </row>
    <row r="243" spans="1:14" s="150" customFormat="1" ht="13.5" customHeight="1">
      <c r="A243" s="46"/>
      <c r="B243" s="163"/>
      <c r="C243" s="149"/>
      <c r="D243" s="39"/>
      <c r="E243" s="39"/>
      <c r="J243" s="151"/>
      <c r="N243" s="152"/>
    </row>
    <row r="244" spans="1:14" s="150" customFormat="1" ht="13.5" customHeight="1">
      <c r="A244" s="46"/>
      <c r="B244" s="163"/>
      <c r="C244" s="149"/>
      <c r="D244" s="39"/>
      <c r="E244" s="39"/>
      <c r="J244" s="151"/>
      <c r="N244" s="152"/>
    </row>
    <row r="245" spans="1:14" s="150" customFormat="1" ht="13.5" customHeight="1">
      <c r="A245" s="46"/>
      <c r="B245" s="163"/>
      <c r="C245" s="149"/>
      <c r="D245" s="39"/>
      <c r="E245" s="39"/>
      <c r="J245" s="151"/>
      <c r="N245" s="152"/>
    </row>
    <row r="246" spans="1:14" s="150" customFormat="1" ht="13.5" customHeight="1">
      <c r="A246" s="46"/>
      <c r="B246" s="163"/>
      <c r="C246" s="149"/>
      <c r="D246" s="39"/>
      <c r="E246" s="39"/>
      <c r="J246" s="151"/>
      <c r="N246" s="152"/>
    </row>
    <row r="247" spans="1:14" s="150" customFormat="1" ht="13.5" customHeight="1">
      <c r="A247" s="46"/>
      <c r="B247" s="163"/>
      <c r="C247" s="149"/>
      <c r="D247" s="39"/>
      <c r="E247" s="39"/>
      <c r="J247" s="151"/>
      <c r="N247" s="152"/>
    </row>
    <row r="248" spans="1:14" s="150" customFormat="1" ht="13.5" customHeight="1">
      <c r="A248" s="46"/>
      <c r="B248" s="163"/>
      <c r="C248" s="149"/>
      <c r="D248" s="39"/>
      <c r="E248" s="39"/>
      <c r="J248" s="151"/>
      <c r="N248" s="152"/>
    </row>
    <row r="249" spans="1:14" s="150" customFormat="1" ht="13.5" customHeight="1">
      <c r="A249" s="46"/>
      <c r="B249" s="163"/>
      <c r="C249" s="149"/>
      <c r="D249" s="39"/>
      <c r="E249" s="39"/>
      <c r="J249" s="151"/>
      <c r="N249" s="152"/>
    </row>
    <row r="250" spans="1:14" s="150" customFormat="1" ht="13.5" customHeight="1">
      <c r="A250" s="46"/>
      <c r="B250" s="163"/>
      <c r="C250" s="149"/>
      <c r="D250" s="39"/>
      <c r="E250" s="39"/>
      <c r="J250" s="151"/>
      <c r="N250" s="152"/>
    </row>
    <row r="251" spans="1:14" s="150" customFormat="1" ht="13.5" customHeight="1">
      <c r="A251" s="46"/>
      <c r="B251" s="163"/>
      <c r="C251" s="149"/>
      <c r="D251" s="39"/>
      <c r="E251" s="39"/>
      <c r="J251" s="151"/>
      <c r="N251" s="152"/>
    </row>
    <row r="252" spans="1:14" s="150" customFormat="1" ht="13.5" customHeight="1">
      <c r="A252" s="46"/>
      <c r="B252" s="163"/>
      <c r="C252" s="149"/>
      <c r="D252" s="39"/>
      <c r="E252" s="39"/>
      <c r="J252" s="151"/>
      <c r="N252" s="152"/>
    </row>
    <row r="253" spans="1:14" s="150" customFormat="1" ht="13.5" customHeight="1">
      <c r="A253" s="46"/>
      <c r="B253" s="163"/>
      <c r="C253" s="149"/>
      <c r="D253" s="39"/>
      <c r="E253" s="39"/>
      <c r="J253" s="151"/>
      <c r="N253" s="152"/>
    </row>
    <row r="254" spans="1:14" s="150" customFormat="1" ht="13.5" customHeight="1">
      <c r="A254" s="46"/>
      <c r="B254" s="163"/>
      <c r="C254" s="149"/>
      <c r="D254" s="39"/>
      <c r="E254" s="39"/>
      <c r="J254" s="151"/>
      <c r="N254" s="152"/>
    </row>
    <row r="255" spans="1:14" s="150" customFormat="1" ht="13.5" customHeight="1">
      <c r="A255" s="46"/>
      <c r="B255" s="163"/>
      <c r="C255" s="149"/>
      <c r="D255" s="39"/>
      <c r="E255" s="39"/>
      <c r="J255" s="151"/>
      <c r="N255" s="152"/>
    </row>
    <row r="256" spans="1:14" s="150" customFormat="1" ht="13.5" customHeight="1">
      <c r="A256" s="46"/>
      <c r="B256" s="163"/>
      <c r="C256" s="149"/>
      <c r="D256" s="39"/>
      <c r="E256" s="39"/>
      <c r="J256" s="151"/>
      <c r="N256" s="152"/>
    </row>
    <row r="257" spans="1:14" s="150" customFormat="1" ht="13.5" customHeight="1">
      <c r="A257" s="46"/>
      <c r="B257" s="163"/>
      <c r="C257" s="149"/>
      <c r="D257" s="39"/>
      <c r="E257" s="39"/>
      <c r="J257" s="151"/>
      <c r="N257" s="152"/>
    </row>
    <row r="258" spans="1:14" s="150" customFormat="1" ht="13.5" customHeight="1">
      <c r="A258" s="46"/>
      <c r="B258" s="163"/>
      <c r="C258" s="149"/>
      <c r="D258" s="39"/>
      <c r="E258" s="39"/>
      <c r="J258" s="151"/>
      <c r="N258" s="152"/>
    </row>
    <row r="259" spans="1:14" s="150" customFormat="1" ht="13.5" customHeight="1">
      <c r="A259" s="46"/>
      <c r="B259" s="163"/>
      <c r="C259" s="149"/>
      <c r="D259" s="39"/>
      <c r="E259" s="39"/>
      <c r="J259" s="151"/>
      <c r="N259" s="152"/>
    </row>
    <row r="260" spans="1:14" s="150" customFormat="1" ht="13.5" customHeight="1">
      <c r="A260" s="46"/>
      <c r="B260" s="163"/>
      <c r="C260" s="149"/>
      <c r="D260" s="39"/>
      <c r="E260" s="39"/>
      <c r="J260" s="151"/>
      <c r="N260" s="152"/>
    </row>
    <row r="261" spans="1:14" s="150" customFormat="1" ht="13.5" customHeight="1">
      <c r="A261" s="46"/>
      <c r="B261" s="163"/>
      <c r="C261" s="149"/>
      <c r="D261" s="39"/>
      <c r="E261" s="39"/>
      <c r="J261" s="151"/>
      <c r="N261" s="152"/>
    </row>
    <row r="262" spans="1:14" s="150" customFormat="1" ht="13.5" customHeight="1">
      <c r="A262" s="46"/>
      <c r="B262" s="163"/>
      <c r="C262" s="149"/>
      <c r="D262" s="39"/>
      <c r="E262" s="39"/>
      <c r="J262" s="151"/>
      <c r="N262" s="152"/>
    </row>
    <row r="263" spans="1:14" s="150" customFormat="1" ht="13.5" customHeight="1">
      <c r="A263" s="46"/>
      <c r="B263" s="163"/>
      <c r="C263" s="149"/>
      <c r="D263" s="39"/>
      <c r="E263" s="39"/>
      <c r="J263" s="151"/>
      <c r="N263" s="152"/>
    </row>
    <row r="264" spans="1:14" s="150" customFormat="1" ht="13.5" customHeight="1">
      <c r="A264" s="46"/>
      <c r="B264" s="163"/>
      <c r="C264" s="149"/>
      <c r="D264" s="39"/>
      <c r="E264" s="39"/>
      <c r="J264" s="151"/>
      <c r="N264" s="152"/>
    </row>
    <row r="265" spans="1:14" s="150" customFormat="1" ht="13.5" customHeight="1">
      <c r="A265" s="46"/>
      <c r="B265" s="163"/>
      <c r="C265" s="149"/>
      <c r="D265" s="39"/>
      <c r="E265" s="39"/>
      <c r="J265" s="151"/>
      <c r="N265" s="152"/>
    </row>
    <row r="266" spans="1:14" s="150" customFormat="1" ht="13.5" customHeight="1">
      <c r="A266" s="46"/>
      <c r="B266" s="163"/>
      <c r="C266" s="149"/>
      <c r="D266" s="39"/>
      <c r="E266" s="39"/>
      <c r="J266" s="151"/>
      <c r="N266" s="152"/>
    </row>
    <row r="267" spans="1:14" s="150" customFormat="1" ht="13.5" customHeight="1">
      <c r="A267" s="46"/>
      <c r="B267" s="163"/>
      <c r="C267" s="149"/>
      <c r="D267" s="39"/>
      <c r="E267" s="39"/>
      <c r="J267" s="151"/>
      <c r="N267" s="152"/>
    </row>
    <row r="268" spans="1:14" s="150" customFormat="1" ht="13.5" customHeight="1">
      <c r="A268" s="46"/>
      <c r="B268" s="163"/>
      <c r="C268" s="149"/>
      <c r="D268" s="39"/>
      <c r="E268" s="39"/>
      <c r="J268" s="151"/>
      <c r="N268" s="152"/>
    </row>
    <row r="269" spans="1:14" s="150" customFormat="1" ht="13.5" customHeight="1">
      <c r="A269" s="46"/>
      <c r="B269" s="163"/>
      <c r="C269" s="149"/>
      <c r="D269" s="39"/>
      <c r="E269" s="39"/>
      <c r="J269" s="151"/>
      <c r="N269" s="152"/>
    </row>
    <row r="270" spans="1:14" s="150" customFormat="1" ht="13.5" customHeight="1">
      <c r="A270" s="46"/>
      <c r="B270" s="163"/>
      <c r="C270" s="149"/>
      <c r="D270" s="39"/>
      <c r="E270" s="39"/>
      <c r="J270" s="151"/>
      <c r="N270" s="152"/>
    </row>
    <row r="271" spans="1:14" s="150" customFormat="1" ht="13.5" customHeight="1">
      <c r="A271" s="46"/>
      <c r="B271" s="163"/>
      <c r="C271" s="149"/>
      <c r="D271" s="39"/>
      <c r="E271" s="39"/>
      <c r="J271" s="151"/>
      <c r="N271" s="152"/>
    </row>
    <row r="272" spans="1:14" s="150" customFormat="1" ht="13.5" customHeight="1">
      <c r="A272" s="46"/>
      <c r="B272" s="163"/>
      <c r="C272" s="149"/>
      <c r="D272" s="39"/>
      <c r="E272" s="39"/>
      <c r="J272" s="151"/>
      <c r="N272" s="152"/>
    </row>
    <row r="273" spans="1:14" s="150" customFormat="1" ht="13.5" customHeight="1">
      <c r="A273" s="46"/>
      <c r="B273" s="163"/>
      <c r="C273" s="149"/>
      <c r="D273" s="39"/>
      <c r="E273" s="39"/>
      <c r="J273" s="151"/>
      <c r="N273" s="152"/>
    </row>
    <row r="274" spans="1:14" s="150" customFormat="1" ht="13.5" customHeight="1">
      <c r="A274" s="46"/>
      <c r="B274" s="163"/>
      <c r="C274" s="149"/>
      <c r="D274" s="39"/>
      <c r="E274" s="39"/>
      <c r="J274" s="151"/>
      <c r="N274" s="152"/>
    </row>
    <row r="275" spans="1:14" s="150" customFormat="1" ht="13.5" customHeight="1">
      <c r="A275" s="46"/>
      <c r="B275" s="163"/>
      <c r="C275" s="149"/>
      <c r="D275" s="39"/>
      <c r="E275" s="39"/>
      <c r="J275" s="151"/>
      <c r="N275" s="152"/>
    </row>
    <row r="276" spans="1:14" s="150" customFormat="1" ht="13.5" customHeight="1">
      <c r="A276" s="46"/>
      <c r="B276" s="163"/>
      <c r="C276" s="149"/>
      <c r="D276" s="39"/>
      <c r="E276" s="39"/>
      <c r="J276" s="151"/>
      <c r="N276" s="152"/>
    </row>
    <row r="277" spans="1:14" s="150" customFormat="1" ht="13.5" customHeight="1">
      <c r="A277" s="46"/>
      <c r="B277" s="163"/>
      <c r="C277" s="149"/>
      <c r="D277" s="39"/>
      <c r="E277" s="39"/>
      <c r="J277" s="151"/>
      <c r="N277" s="152"/>
    </row>
    <row r="278" spans="1:14" s="150" customFormat="1" ht="13.5" customHeight="1">
      <c r="A278" s="46"/>
      <c r="B278" s="163"/>
      <c r="C278" s="149"/>
      <c r="D278" s="39"/>
      <c r="E278" s="39"/>
      <c r="J278" s="151"/>
      <c r="N278" s="152"/>
    </row>
    <row r="279" spans="1:14" s="150" customFormat="1" ht="13.5" customHeight="1">
      <c r="A279" s="46"/>
      <c r="B279" s="163"/>
      <c r="C279" s="149"/>
      <c r="D279" s="39"/>
      <c r="E279" s="39"/>
      <c r="J279" s="151"/>
      <c r="N279" s="152"/>
    </row>
    <row r="280" spans="1:14" s="150" customFormat="1" ht="13.5" customHeight="1">
      <c r="A280" s="46"/>
      <c r="B280" s="163"/>
      <c r="C280" s="149"/>
      <c r="D280" s="39"/>
      <c r="E280" s="39"/>
      <c r="J280" s="151"/>
      <c r="N280" s="152"/>
    </row>
    <row r="281" spans="1:14" s="150" customFormat="1" ht="13.5" customHeight="1">
      <c r="A281" s="46"/>
      <c r="B281" s="163"/>
      <c r="C281" s="149"/>
      <c r="D281" s="39"/>
      <c r="E281" s="39"/>
      <c r="J281" s="151"/>
      <c r="N281" s="152"/>
    </row>
    <row r="282" spans="1:14" s="150" customFormat="1" ht="13.5" customHeight="1">
      <c r="A282" s="46"/>
      <c r="B282" s="163"/>
      <c r="C282" s="149"/>
      <c r="D282" s="39"/>
      <c r="E282" s="39"/>
      <c r="J282" s="151"/>
      <c r="N282" s="152"/>
    </row>
    <row r="283" spans="1:14" s="150" customFormat="1" ht="13.5" customHeight="1">
      <c r="A283" s="46"/>
      <c r="B283" s="163"/>
      <c r="C283" s="149"/>
      <c r="D283" s="39"/>
      <c r="E283" s="39"/>
      <c r="J283" s="151"/>
      <c r="N283" s="152"/>
    </row>
    <row r="284" spans="1:14" s="150" customFormat="1" ht="13.5" customHeight="1">
      <c r="A284" s="46"/>
      <c r="B284" s="163"/>
      <c r="C284" s="149"/>
      <c r="D284" s="39"/>
      <c r="E284" s="39"/>
      <c r="J284" s="151"/>
      <c r="N284" s="152"/>
    </row>
    <row r="285" spans="1:14" s="150" customFormat="1" ht="13.5" customHeight="1">
      <c r="A285" s="46"/>
      <c r="B285" s="163"/>
      <c r="C285" s="149"/>
      <c r="D285" s="39"/>
      <c r="E285" s="39"/>
      <c r="J285" s="151"/>
      <c r="N285" s="152"/>
    </row>
    <row r="286" spans="1:14" s="150" customFormat="1" ht="13.5" customHeight="1">
      <c r="A286" s="46"/>
      <c r="B286" s="163"/>
      <c r="C286" s="149"/>
      <c r="D286" s="39"/>
      <c r="E286" s="39"/>
      <c r="J286" s="151"/>
      <c r="N286" s="152"/>
    </row>
    <row r="287" spans="1:14" s="150" customFormat="1" ht="13.5" customHeight="1">
      <c r="A287" s="46"/>
      <c r="B287" s="163"/>
      <c r="C287" s="149"/>
      <c r="D287" s="39"/>
      <c r="E287" s="39"/>
      <c r="J287" s="151"/>
      <c r="N287" s="152"/>
    </row>
    <row r="288" spans="1:14" s="150" customFormat="1" ht="13.5" customHeight="1">
      <c r="A288" s="46"/>
      <c r="B288" s="163"/>
      <c r="C288" s="149"/>
      <c r="D288" s="39"/>
      <c r="E288" s="39"/>
      <c r="J288" s="151"/>
      <c r="N288" s="152"/>
    </row>
    <row r="289" spans="1:14" s="150" customFormat="1" ht="13.5" customHeight="1">
      <c r="A289" s="46"/>
      <c r="B289" s="163"/>
      <c r="C289" s="149"/>
      <c r="D289" s="39"/>
      <c r="E289" s="39"/>
      <c r="J289" s="151"/>
      <c r="N289" s="152"/>
    </row>
    <row r="290" spans="1:14" s="150" customFormat="1" ht="13.5" customHeight="1">
      <c r="A290" s="46"/>
      <c r="B290" s="163"/>
      <c r="C290" s="149"/>
      <c r="D290" s="39"/>
      <c r="E290" s="39"/>
      <c r="J290" s="151"/>
      <c r="N290" s="152"/>
    </row>
    <row r="291" spans="1:14" s="150" customFormat="1" ht="13.5" customHeight="1">
      <c r="A291" s="46"/>
      <c r="B291" s="163"/>
      <c r="C291" s="149"/>
      <c r="D291" s="39"/>
      <c r="E291" s="39"/>
      <c r="J291" s="151"/>
      <c r="N291" s="152"/>
    </row>
    <row r="292" spans="1:14" s="150" customFormat="1" ht="13.5" customHeight="1">
      <c r="A292" s="46"/>
      <c r="B292" s="163"/>
      <c r="C292" s="149"/>
      <c r="D292" s="39"/>
      <c r="E292" s="39"/>
      <c r="J292" s="151"/>
      <c r="N292" s="152"/>
    </row>
    <row r="293" spans="1:14" s="150" customFormat="1" ht="13.5" customHeight="1">
      <c r="A293" s="46"/>
      <c r="B293" s="163"/>
      <c r="C293" s="149"/>
      <c r="D293" s="39"/>
      <c r="E293" s="39"/>
      <c r="J293" s="151"/>
      <c r="N293" s="152"/>
    </row>
    <row r="294" spans="1:14" s="150" customFormat="1" ht="13.5" customHeight="1">
      <c r="A294" s="46"/>
      <c r="B294" s="163"/>
      <c r="C294" s="149"/>
      <c r="D294" s="39"/>
      <c r="E294" s="39"/>
      <c r="J294" s="151"/>
      <c r="N294" s="152"/>
    </row>
    <row r="295" spans="1:14" s="150" customFormat="1" ht="13.5" customHeight="1">
      <c r="A295" s="46"/>
      <c r="B295" s="163"/>
      <c r="C295" s="149"/>
      <c r="D295" s="39"/>
      <c r="E295" s="39"/>
      <c r="J295" s="151"/>
      <c r="N295" s="152"/>
    </row>
    <row r="296" spans="1:14" s="150" customFormat="1" ht="13.5" customHeight="1">
      <c r="A296" s="46"/>
      <c r="B296" s="163"/>
      <c r="C296" s="149"/>
      <c r="D296" s="39"/>
      <c r="E296" s="39"/>
      <c r="J296" s="151"/>
      <c r="N296" s="152"/>
    </row>
    <row r="297" spans="1:14" s="150" customFormat="1" ht="13.5" customHeight="1">
      <c r="A297" s="46"/>
      <c r="B297" s="163"/>
      <c r="C297" s="149"/>
      <c r="D297" s="39"/>
      <c r="E297" s="39"/>
      <c r="J297" s="151"/>
      <c r="N297" s="152"/>
    </row>
    <row r="298" spans="1:14" s="150" customFormat="1" ht="13.5" customHeight="1">
      <c r="A298" s="46"/>
      <c r="B298" s="163"/>
      <c r="C298" s="149"/>
      <c r="D298" s="39"/>
      <c r="E298" s="39"/>
      <c r="J298" s="151"/>
      <c r="N298" s="152"/>
    </row>
    <row r="299" spans="1:14" s="150" customFormat="1" ht="13.5" customHeight="1">
      <c r="A299" s="46"/>
      <c r="B299" s="163"/>
      <c r="C299" s="149"/>
      <c r="D299" s="39"/>
      <c r="E299" s="39"/>
      <c r="J299" s="151"/>
      <c r="N299" s="152"/>
    </row>
    <row r="300" spans="1:14" s="150" customFormat="1" ht="13.5" customHeight="1">
      <c r="A300" s="46"/>
      <c r="B300" s="163"/>
      <c r="C300" s="149"/>
      <c r="D300" s="39"/>
      <c r="E300" s="39"/>
      <c r="J300" s="151"/>
      <c r="N300" s="152"/>
    </row>
    <row r="301" spans="1:14" s="150" customFormat="1" ht="13.5" customHeight="1">
      <c r="A301" s="46"/>
      <c r="B301" s="163"/>
      <c r="C301" s="149"/>
      <c r="D301" s="39"/>
      <c r="E301" s="39"/>
      <c r="J301" s="151"/>
      <c r="N301" s="152"/>
    </row>
    <row r="302" spans="1:14" s="150" customFormat="1" ht="13.5" customHeight="1">
      <c r="A302" s="46"/>
      <c r="B302" s="163"/>
      <c r="C302" s="149"/>
      <c r="D302" s="39"/>
      <c r="E302" s="39"/>
      <c r="J302" s="151"/>
      <c r="N302" s="152"/>
    </row>
    <row r="303" spans="1:14" s="150" customFormat="1" ht="13.5" customHeight="1">
      <c r="A303" s="46"/>
      <c r="B303" s="163"/>
      <c r="C303" s="149"/>
      <c r="D303" s="39"/>
      <c r="E303" s="39"/>
      <c r="J303" s="151"/>
      <c r="N303" s="152"/>
    </row>
    <row r="304" spans="1:14" s="150" customFormat="1" ht="13.5" customHeight="1">
      <c r="A304" s="46"/>
      <c r="B304" s="163"/>
      <c r="C304" s="149"/>
      <c r="D304" s="39"/>
      <c r="E304" s="39"/>
      <c r="J304" s="151"/>
      <c r="N304" s="152"/>
    </row>
    <row r="305" spans="1:14" s="150" customFormat="1" ht="13.5" customHeight="1">
      <c r="A305" s="46"/>
      <c r="B305" s="163"/>
      <c r="C305" s="149"/>
      <c r="D305" s="39"/>
      <c r="E305" s="39"/>
      <c r="J305" s="151"/>
      <c r="N305" s="152"/>
    </row>
    <row r="306" spans="1:14" s="150" customFormat="1" ht="13.5" customHeight="1">
      <c r="A306" s="46"/>
      <c r="B306" s="163"/>
      <c r="C306" s="149"/>
      <c r="D306" s="39"/>
      <c r="E306" s="39"/>
      <c r="J306" s="151"/>
      <c r="N306" s="152"/>
    </row>
    <row r="307" spans="1:14" s="150" customFormat="1" ht="13.5" customHeight="1">
      <c r="A307" s="46"/>
      <c r="B307" s="163"/>
      <c r="C307" s="149"/>
      <c r="D307" s="39"/>
      <c r="E307" s="39"/>
      <c r="J307" s="151"/>
      <c r="N307" s="152"/>
    </row>
    <row r="308" spans="1:14" s="150" customFormat="1" ht="13.5" customHeight="1">
      <c r="A308" s="46"/>
      <c r="B308" s="163"/>
      <c r="C308" s="149"/>
      <c r="D308" s="39"/>
      <c r="E308" s="39"/>
      <c r="J308" s="151"/>
      <c r="N308" s="152"/>
    </row>
    <row r="309" spans="1:14" s="150" customFormat="1" ht="13.5" customHeight="1">
      <c r="A309" s="46"/>
      <c r="B309" s="163"/>
      <c r="C309" s="149"/>
      <c r="D309" s="39"/>
      <c r="E309" s="39"/>
      <c r="J309" s="151"/>
      <c r="N309" s="152"/>
    </row>
    <row r="310" spans="1:14" s="150" customFormat="1" ht="13.5" customHeight="1">
      <c r="A310" s="46"/>
      <c r="B310" s="163"/>
      <c r="C310" s="149"/>
      <c r="D310" s="39"/>
      <c r="E310" s="39"/>
      <c r="J310" s="151"/>
      <c r="N310" s="152"/>
    </row>
    <row r="311" spans="1:14" s="150" customFormat="1" ht="13.5" customHeight="1">
      <c r="A311" s="46"/>
      <c r="B311" s="163"/>
      <c r="C311" s="149"/>
      <c r="D311" s="39"/>
      <c r="E311" s="39"/>
      <c r="J311" s="151"/>
      <c r="N311" s="152"/>
    </row>
    <row r="312" spans="1:14" s="150" customFormat="1" ht="13.5" customHeight="1">
      <c r="A312" s="46"/>
      <c r="B312" s="163"/>
      <c r="C312" s="149"/>
      <c r="D312" s="39"/>
      <c r="E312" s="39"/>
      <c r="J312" s="151"/>
      <c r="N312" s="152"/>
    </row>
    <row r="313" spans="1:14" s="150" customFormat="1" ht="13.5" customHeight="1">
      <c r="A313" s="46"/>
      <c r="B313" s="163"/>
      <c r="C313" s="149"/>
      <c r="D313" s="39"/>
      <c r="E313" s="39"/>
      <c r="J313" s="151"/>
      <c r="N313" s="152"/>
    </row>
    <row r="314" spans="1:14" s="150" customFormat="1" ht="13.5" customHeight="1">
      <c r="A314" s="46"/>
      <c r="B314" s="163"/>
      <c r="C314" s="149"/>
      <c r="D314" s="39"/>
      <c r="E314" s="39"/>
      <c r="J314" s="151"/>
      <c r="N314" s="152"/>
    </row>
    <row r="315" spans="1:14" s="150" customFormat="1" ht="13.5" customHeight="1">
      <c r="A315" s="46"/>
      <c r="B315" s="163"/>
      <c r="C315" s="149"/>
      <c r="D315" s="39"/>
      <c r="E315" s="39"/>
      <c r="J315" s="151"/>
      <c r="N315" s="152"/>
    </row>
    <row r="316" spans="1:14" s="150" customFormat="1" ht="13.5" customHeight="1">
      <c r="A316" s="46"/>
      <c r="B316" s="163"/>
      <c r="C316" s="149"/>
      <c r="D316" s="39"/>
      <c r="E316" s="39"/>
      <c r="J316" s="151"/>
      <c r="N316" s="152"/>
    </row>
    <row r="317" spans="1:14" s="150" customFormat="1" ht="13.5" customHeight="1">
      <c r="A317" s="46"/>
      <c r="B317" s="163"/>
      <c r="C317" s="149"/>
      <c r="D317" s="39"/>
      <c r="E317" s="39"/>
      <c r="J317" s="151"/>
      <c r="N317" s="152"/>
    </row>
    <row r="318" spans="1:14" s="150" customFormat="1" ht="13.5" customHeight="1">
      <c r="A318" s="46"/>
      <c r="B318" s="163"/>
      <c r="C318" s="149"/>
      <c r="D318" s="39"/>
      <c r="E318" s="39"/>
      <c r="J318" s="151"/>
      <c r="N318" s="152"/>
    </row>
    <row r="319" spans="1:14" s="150" customFormat="1" ht="13.5" customHeight="1">
      <c r="A319" s="46"/>
      <c r="B319" s="163"/>
      <c r="C319" s="149"/>
      <c r="D319" s="39"/>
      <c r="E319" s="39"/>
      <c r="J319" s="151"/>
      <c r="N319" s="152"/>
    </row>
    <row r="320" spans="1:14" s="150" customFormat="1" ht="13.5" customHeight="1">
      <c r="A320" s="46"/>
      <c r="B320" s="163"/>
      <c r="C320" s="149"/>
      <c r="D320" s="39"/>
      <c r="E320" s="39"/>
      <c r="J320" s="151"/>
      <c r="N320" s="152"/>
    </row>
    <row r="321" spans="1:14" s="150" customFormat="1" ht="13.5" customHeight="1">
      <c r="A321" s="46"/>
      <c r="B321" s="163"/>
      <c r="C321" s="149"/>
      <c r="D321" s="39"/>
      <c r="E321" s="39"/>
      <c r="J321" s="151"/>
      <c r="N321" s="152"/>
    </row>
    <row r="322" spans="1:14" s="150" customFormat="1" ht="13.5" customHeight="1">
      <c r="A322" s="46"/>
      <c r="B322" s="163"/>
      <c r="C322" s="149"/>
      <c r="D322" s="39"/>
      <c r="E322" s="39"/>
      <c r="J322" s="151"/>
      <c r="N322" s="152"/>
    </row>
    <row r="323" spans="1:14" s="150" customFormat="1" ht="13.5" customHeight="1">
      <c r="A323" s="46"/>
      <c r="B323" s="163"/>
      <c r="C323" s="149"/>
      <c r="D323" s="39"/>
      <c r="E323" s="39"/>
      <c r="J323" s="151"/>
      <c r="N323" s="152"/>
    </row>
    <row r="324" spans="1:14" s="150" customFormat="1" ht="13.5" customHeight="1">
      <c r="A324" s="46"/>
      <c r="B324" s="163"/>
      <c r="C324" s="149"/>
      <c r="D324" s="39"/>
      <c r="E324" s="39"/>
      <c r="J324" s="151"/>
      <c r="N324" s="152"/>
    </row>
    <row r="325" spans="1:14" s="150" customFormat="1" ht="13.5" customHeight="1">
      <c r="A325" s="46"/>
      <c r="B325" s="163"/>
      <c r="C325" s="149"/>
      <c r="D325" s="39"/>
      <c r="E325" s="39"/>
      <c r="J325" s="151"/>
      <c r="N325" s="152"/>
    </row>
    <row r="326" spans="1:14" s="150" customFormat="1" ht="13.5" customHeight="1">
      <c r="A326" s="46"/>
      <c r="B326" s="163"/>
      <c r="C326" s="149"/>
      <c r="D326" s="39"/>
      <c r="E326" s="39"/>
      <c r="J326" s="151"/>
      <c r="N326" s="152"/>
    </row>
    <row r="327" spans="1:14" s="150" customFormat="1" ht="13.5" customHeight="1">
      <c r="A327" s="46"/>
      <c r="B327" s="163"/>
      <c r="C327" s="149"/>
      <c r="D327" s="39"/>
      <c r="E327" s="39"/>
      <c r="J327" s="151"/>
      <c r="N327" s="152"/>
    </row>
    <row r="328" spans="1:14" s="150" customFormat="1" ht="13.5" customHeight="1">
      <c r="A328" s="46"/>
      <c r="B328" s="163"/>
      <c r="C328" s="149"/>
      <c r="D328" s="39"/>
      <c r="E328" s="39"/>
      <c r="J328" s="151"/>
      <c r="N328" s="152"/>
    </row>
    <row r="329" spans="1:14" s="150" customFormat="1" ht="13.5" customHeight="1">
      <c r="A329" s="46"/>
      <c r="B329" s="163"/>
      <c r="C329" s="149"/>
      <c r="D329" s="39"/>
      <c r="E329" s="39"/>
      <c r="J329" s="151"/>
      <c r="N329" s="152"/>
    </row>
  </sheetData>
  <mergeCells count="28">
    <mergeCell ref="L2:L9"/>
    <mergeCell ref="M2:M9"/>
    <mergeCell ref="N2:N9"/>
    <mergeCell ref="L30:L31"/>
    <mergeCell ref="L25:L28"/>
    <mergeCell ref="M25:M28"/>
    <mergeCell ref="N25:N28"/>
    <mergeCell ref="M30:M31"/>
    <mergeCell ref="N30:N31"/>
    <mergeCell ref="I25:I28"/>
    <mergeCell ref="I30:I31"/>
    <mergeCell ref="A25:A28"/>
    <mergeCell ref="E30:E31"/>
    <mergeCell ref="D25:D28"/>
    <mergeCell ref="A30:A31"/>
    <mergeCell ref="D30:D31"/>
    <mergeCell ref="E25:E28"/>
    <mergeCell ref="E2:E9"/>
    <mergeCell ref="A2:A9"/>
    <mergeCell ref="D2:D9"/>
    <mergeCell ref="I2:I9"/>
    <mergeCell ref="A11:A23"/>
    <mergeCell ref="D11:D23"/>
    <mergeCell ref="N11:N23"/>
    <mergeCell ref="M11:M23"/>
    <mergeCell ref="E11:E23"/>
    <mergeCell ref="L11:L23"/>
    <mergeCell ref="I11:I23"/>
  </mergeCells>
  <printOptions horizontalCentered="1"/>
  <pageMargins left="0.2362204724409449" right="0.15748031496062992" top="0.57" bottom="0.6299212598425197" header="0.2755905511811024" footer="0.5118110236220472"/>
  <pageSetup fitToHeight="2" fitToWidth="1" horizontalDpi="600" verticalDpi="600" orientation="landscape" paperSize="9" scale="71" r:id="rId1"/>
  <headerFooter alignWithMargins="0">
    <oddHeader>&amp;C&amp;F&amp;RPagina &amp;P</oddHeader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7"/>
  <sheetViews>
    <sheetView showGridLines="0" zoomScale="75" zoomScaleNormal="75" workbookViewId="0" topLeftCell="A1">
      <selection activeCell="J29" sqref="J29"/>
    </sheetView>
  </sheetViews>
  <sheetFormatPr defaultColWidth="9.140625" defaultRowHeight="13.5" customHeight="1"/>
  <cols>
    <col min="1" max="1" width="9.140625" style="146" customWidth="1"/>
    <col min="2" max="2" width="7.28125" style="23" customWidth="1"/>
    <col min="3" max="3" width="71.57421875" style="165" customWidth="1"/>
    <col min="4" max="4" width="11.8515625" style="157" customWidth="1"/>
    <col min="5" max="5" width="14.57421875" style="19" customWidth="1"/>
    <col min="6" max="6" width="10.7109375" style="19" customWidth="1"/>
    <col min="7" max="7" width="8.140625" style="146" customWidth="1"/>
    <col min="8" max="8" width="7.8515625" style="146" customWidth="1"/>
    <col min="9" max="9" width="11.7109375" style="146" customWidth="1"/>
    <col min="10" max="10" width="14.00390625" style="190" customWidth="1"/>
    <col min="11" max="11" width="5.57421875" style="158" customWidth="1"/>
    <col min="12" max="12" width="6.28125" style="146" customWidth="1"/>
    <col min="13" max="13" width="6.8515625" style="146" customWidth="1"/>
    <col min="14" max="14" width="6.140625" style="159" customWidth="1"/>
    <col min="15" max="15" width="7.00390625" style="159" customWidth="1"/>
    <col min="16" max="16384" width="9.140625" style="146" customWidth="1"/>
  </cols>
  <sheetData>
    <row r="1" spans="1:15" s="175" customFormat="1" ht="67.5" customHeight="1" thickBot="1" thickTop="1">
      <c r="A1" s="191" t="s">
        <v>384</v>
      </c>
      <c r="B1" s="193" t="s">
        <v>385</v>
      </c>
      <c r="C1" s="192" t="s">
        <v>390</v>
      </c>
      <c r="D1" s="173" t="s">
        <v>389</v>
      </c>
      <c r="E1" s="174" t="s">
        <v>387</v>
      </c>
      <c r="F1" s="174" t="s">
        <v>397</v>
      </c>
      <c r="G1" s="168" t="s">
        <v>381</v>
      </c>
      <c r="H1" s="168" t="s">
        <v>392</v>
      </c>
      <c r="I1" s="168" t="s">
        <v>388</v>
      </c>
      <c r="J1" s="189" t="s">
        <v>393</v>
      </c>
      <c r="K1" s="169" t="s">
        <v>382</v>
      </c>
      <c r="L1" s="168" t="s">
        <v>383</v>
      </c>
      <c r="M1" s="168" t="s">
        <v>394</v>
      </c>
      <c r="N1" s="170" t="s">
        <v>395</v>
      </c>
      <c r="O1" s="170" t="s">
        <v>396</v>
      </c>
    </row>
    <row r="2" spans="1:15" ht="27" customHeight="1">
      <c r="A2" s="177"/>
      <c r="B2" s="371">
        <v>6</v>
      </c>
      <c r="C2" s="185" t="s">
        <v>167</v>
      </c>
      <c r="D2" s="178">
        <v>720</v>
      </c>
      <c r="E2" s="344">
        <f>720*2.39+720*2.43+720*5.1+720*2.58+720*5.6+720*5.7+720*6.3+720*8+720*6.2+720*3.9</f>
        <v>34704</v>
      </c>
      <c r="F2" s="360" t="s">
        <v>24</v>
      </c>
      <c r="G2" s="140" t="s">
        <v>31</v>
      </c>
      <c r="H2" s="140">
        <v>3.06</v>
      </c>
      <c r="I2" s="140">
        <v>2203.2</v>
      </c>
      <c r="J2" s="369">
        <v>27216</v>
      </c>
      <c r="K2" s="153">
        <v>0.2</v>
      </c>
      <c r="L2" s="140">
        <v>36</v>
      </c>
      <c r="M2" s="361">
        <v>41</v>
      </c>
      <c r="N2" s="357">
        <f>50*27216/27216</f>
        <v>50</v>
      </c>
      <c r="O2" s="357">
        <f>M2+N2</f>
        <v>91</v>
      </c>
    </row>
    <row r="3" spans="1:15" ht="27" customHeight="1">
      <c r="A3" s="179"/>
      <c r="B3" s="326"/>
      <c r="C3" s="186" t="s">
        <v>168</v>
      </c>
      <c r="D3" s="180">
        <v>720</v>
      </c>
      <c r="E3" s="344"/>
      <c r="F3" s="360"/>
      <c r="G3" s="140" t="s">
        <v>32</v>
      </c>
      <c r="H3" s="140">
        <v>3.06</v>
      </c>
      <c r="I3" s="140">
        <v>2203.2</v>
      </c>
      <c r="J3" s="369"/>
      <c r="K3" s="153">
        <v>0.2</v>
      </c>
      <c r="L3" s="140">
        <v>36</v>
      </c>
      <c r="M3" s="362"/>
      <c r="N3" s="358"/>
      <c r="O3" s="358"/>
    </row>
    <row r="4" spans="1:15" ht="27" customHeight="1">
      <c r="A4" s="179"/>
      <c r="B4" s="326"/>
      <c r="C4" s="186" t="s">
        <v>181</v>
      </c>
      <c r="D4" s="180">
        <v>720</v>
      </c>
      <c r="E4" s="344"/>
      <c r="F4" s="360"/>
      <c r="G4" s="140" t="s">
        <v>33</v>
      </c>
      <c r="H4" s="140">
        <v>3.06</v>
      </c>
      <c r="I4" s="140">
        <v>2203.2</v>
      </c>
      <c r="J4" s="369"/>
      <c r="K4" s="153">
        <v>0.2</v>
      </c>
      <c r="L4" s="140">
        <v>36</v>
      </c>
      <c r="M4" s="362"/>
      <c r="N4" s="358"/>
      <c r="O4" s="358"/>
    </row>
    <row r="5" spans="1:15" ht="27" customHeight="1">
      <c r="A5" s="179"/>
      <c r="B5" s="326"/>
      <c r="C5" s="186" t="s">
        <v>182</v>
      </c>
      <c r="D5" s="180">
        <v>720</v>
      </c>
      <c r="E5" s="344"/>
      <c r="F5" s="360"/>
      <c r="G5" s="140" t="s">
        <v>34</v>
      </c>
      <c r="H5" s="140">
        <v>3.06</v>
      </c>
      <c r="I5" s="140">
        <v>2203.2</v>
      </c>
      <c r="J5" s="369"/>
      <c r="K5" s="153">
        <v>0.2</v>
      </c>
      <c r="L5" s="140">
        <v>36</v>
      </c>
      <c r="M5" s="362"/>
      <c r="N5" s="358"/>
      <c r="O5" s="358"/>
    </row>
    <row r="6" spans="1:15" ht="27" customHeight="1">
      <c r="A6" s="179"/>
      <c r="B6" s="326"/>
      <c r="C6" s="186" t="s">
        <v>183</v>
      </c>
      <c r="D6" s="180">
        <v>720</v>
      </c>
      <c r="E6" s="344"/>
      <c r="F6" s="360"/>
      <c r="G6" s="140" t="s">
        <v>35</v>
      </c>
      <c r="H6" s="140">
        <v>3.36</v>
      </c>
      <c r="I6" s="140">
        <v>2419.2</v>
      </c>
      <c r="J6" s="369"/>
      <c r="K6" s="153">
        <v>0.2</v>
      </c>
      <c r="L6" s="140">
        <v>36</v>
      </c>
      <c r="M6" s="362"/>
      <c r="N6" s="358"/>
      <c r="O6" s="358"/>
    </row>
    <row r="7" spans="1:15" ht="27" customHeight="1">
      <c r="A7" s="179"/>
      <c r="B7" s="326"/>
      <c r="C7" s="186" t="s">
        <v>184</v>
      </c>
      <c r="D7" s="180">
        <v>720</v>
      </c>
      <c r="E7" s="344"/>
      <c r="F7" s="360"/>
      <c r="G7" s="140" t="s">
        <v>36</v>
      </c>
      <c r="H7" s="140">
        <v>3.78</v>
      </c>
      <c r="I7" s="140">
        <v>2721.6</v>
      </c>
      <c r="J7" s="369"/>
      <c r="K7" s="153">
        <v>0.2</v>
      </c>
      <c r="L7" s="140">
        <v>36</v>
      </c>
      <c r="M7" s="362"/>
      <c r="N7" s="358"/>
      <c r="O7" s="358"/>
    </row>
    <row r="8" spans="1:15" ht="27" customHeight="1">
      <c r="A8" s="179"/>
      <c r="B8" s="326"/>
      <c r="C8" s="186" t="s">
        <v>185</v>
      </c>
      <c r="D8" s="180">
        <v>720</v>
      </c>
      <c r="E8" s="344"/>
      <c r="F8" s="360"/>
      <c r="G8" s="140" t="s">
        <v>37</v>
      </c>
      <c r="H8" s="140">
        <v>3.78</v>
      </c>
      <c r="I8" s="140">
        <v>2721.6</v>
      </c>
      <c r="J8" s="369"/>
      <c r="K8" s="153">
        <v>0.2</v>
      </c>
      <c r="L8" s="140">
        <v>36</v>
      </c>
      <c r="M8" s="362"/>
      <c r="N8" s="358"/>
      <c r="O8" s="358"/>
    </row>
    <row r="9" spans="1:15" ht="27" customHeight="1">
      <c r="A9" s="179"/>
      <c r="B9" s="326"/>
      <c r="C9" s="186" t="s">
        <v>186</v>
      </c>
      <c r="D9" s="180">
        <v>720</v>
      </c>
      <c r="E9" s="344"/>
      <c r="F9" s="360"/>
      <c r="G9" s="140" t="s">
        <v>38</v>
      </c>
      <c r="H9" s="140">
        <v>4.8</v>
      </c>
      <c r="I9" s="140">
        <v>3456</v>
      </c>
      <c r="J9" s="369"/>
      <c r="K9" s="153">
        <v>0.2</v>
      </c>
      <c r="L9" s="140">
        <v>36</v>
      </c>
      <c r="M9" s="362"/>
      <c r="N9" s="358"/>
      <c r="O9" s="358"/>
    </row>
    <row r="10" spans="1:15" ht="27" customHeight="1">
      <c r="A10" s="179"/>
      <c r="B10" s="326"/>
      <c r="C10" s="186" t="s">
        <v>187</v>
      </c>
      <c r="D10" s="180">
        <v>720</v>
      </c>
      <c r="E10" s="344"/>
      <c r="F10" s="360"/>
      <c r="G10" s="140" t="s">
        <v>39</v>
      </c>
      <c r="H10" s="140">
        <v>4.92</v>
      </c>
      <c r="I10" s="140">
        <v>3542.4</v>
      </c>
      <c r="J10" s="369"/>
      <c r="K10" s="153">
        <v>0.2</v>
      </c>
      <c r="L10" s="140">
        <v>36</v>
      </c>
      <c r="M10" s="362"/>
      <c r="N10" s="358"/>
      <c r="O10" s="358"/>
    </row>
    <row r="11" spans="1:15" ht="27" customHeight="1" thickBot="1">
      <c r="A11" s="181"/>
      <c r="B11" s="327"/>
      <c r="C11" s="187" t="s">
        <v>188</v>
      </c>
      <c r="D11" s="182">
        <v>720</v>
      </c>
      <c r="E11" s="344"/>
      <c r="F11" s="360"/>
      <c r="G11" s="140" t="s">
        <v>40</v>
      </c>
      <c r="H11" s="140">
        <v>4.92</v>
      </c>
      <c r="I11" s="140">
        <v>3542.4</v>
      </c>
      <c r="J11" s="369"/>
      <c r="K11" s="153">
        <v>0.2</v>
      </c>
      <c r="L11" s="140">
        <v>36</v>
      </c>
      <c r="M11" s="363"/>
      <c r="N11" s="359"/>
      <c r="O11" s="359"/>
    </row>
    <row r="12" spans="2:15" s="297" customFormat="1" ht="9" customHeight="1" thickBot="1">
      <c r="B12" s="298"/>
      <c r="C12" s="223"/>
      <c r="D12" s="299"/>
      <c r="E12" s="300"/>
      <c r="J12" s="301"/>
      <c r="N12" s="302"/>
      <c r="O12" s="302"/>
    </row>
    <row r="13" spans="1:15" ht="26.25" customHeight="1" thickBot="1">
      <c r="A13" s="183"/>
      <c r="B13" s="88">
        <v>7</v>
      </c>
      <c r="C13" s="188" t="s">
        <v>189</v>
      </c>
      <c r="D13" s="184">
        <v>36</v>
      </c>
      <c r="E13" s="136">
        <v>1402.2</v>
      </c>
      <c r="F13" s="133" t="s">
        <v>24</v>
      </c>
      <c r="G13" s="140" t="s">
        <v>41</v>
      </c>
      <c r="H13" s="140">
        <v>27.251</v>
      </c>
      <c r="I13" s="140">
        <v>981.036</v>
      </c>
      <c r="J13" s="171">
        <v>981.036</v>
      </c>
      <c r="K13" s="153">
        <v>0.2</v>
      </c>
      <c r="L13" s="140">
        <v>6</v>
      </c>
      <c r="M13" s="140">
        <v>41</v>
      </c>
      <c r="N13" s="156">
        <f>50*981.036/981.036</f>
        <v>50</v>
      </c>
      <c r="O13" s="156">
        <f>M13+N13</f>
        <v>91</v>
      </c>
    </row>
    <row r="14" spans="2:15" s="297" customFormat="1" ht="8.25" customHeight="1" thickBot="1">
      <c r="B14" s="298"/>
      <c r="C14" s="223"/>
      <c r="D14" s="299"/>
      <c r="E14" s="300"/>
      <c r="F14" s="221"/>
      <c r="J14" s="301"/>
      <c r="N14" s="302"/>
      <c r="O14" s="302"/>
    </row>
    <row r="15" spans="1:15" ht="27" customHeight="1">
      <c r="A15" s="177"/>
      <c r="B15" s="356">
        <v>8</v>
      </c>
      <c r="C15" s="185" t="s">
        <v>190</v>
      </c>
      <c r="D15" s="178">
        <v>180</v>
      </c>
      <c r="E15" s="344">
        <v>4320</v>
      </c>
      <c r="F15" s="360" t="s">
        <v>24</v>
      </c>
      <c r="G15" s="140" t="s">
        <v>42</v>
      </c>
      <c r="H15" s="140">
        <v>4.48</v>
      </c>
      <c r="I15" s="140">
        <v>806.4</v>
      </c>
      <c r="J15" s="369">
        <v>2998.8</v>
      </c>
      <c r="K15" s="153">
        <v>0.2</v>
      </c>
      <c r="L15" s="140">
        <v>36</v>
      </c>
      <c r="M15" s="361">
        <v>41</v>
      </c>
      <c r="N15" s="357">
        <f>50*2998.8/2998.8</f>
        <v>50</v>
      </c>
      <c r="O15" s="357">
        <f>M15+N15</f>
        <v>91</v>
      </c>
    </row>
    <row r="16" spans="1:15" ht="27" customHeight="1">
      <c r="A16" s="179"/>
      <c r="B16" s="326"/>
      <c r="C16" s="186" t="s">
        <v>191</v>
      </c>
      <c r="D16" s="180">
        <v>180</v>
      </c>
      <c r="E16" s="344"/>
      <c r="F16" s="360"/>
      <c r="G16" s="140" t="s">
        <v>43</v>
      </c>
      <c r="H16" s="140">
        <v>6.09</v>
      </c>
      <c r="I16" s="140">
        <v>1096.2</v>
      </c>
      <c r="J16" s="369"/>
      <c r="K16" s="153">
        <v>0.2</v>
      </c>
      <c r="L16" s="140">
        <v>36</v>
      </c>
      <c r="M16" s="362"/>
      <c r="N16" s="358"/>
      <c r="O16" s="358"/>
    </row>
    <row r="17" spans="1:15" ht="27" customHeight="1" thickBot="1">
      <c r="A17" s="181"/>
      <c r="B17" s="327"/>
      <c r="C17" s="187" t="s">
        <v>192</v>
      </c>
      <c r="D17" s="182">
        <v>180</v>
      </c>
      <c r="E17" s="344"/>
      <c r="F17" s="360"/>
      <c r="G17" s="140" t="s">
        <v>44</v>
      </c>
      <c r="H17" s="140">
        <v>6.09</v>
      </c>
      <c r="I17" s="140">
        <v>1096.2</v>
      </c>
      <c r="J17" s="369"/>
      <c r="K17" s="153">
        <v>0.2</v>
      </c>
      <c r="L17" s="140">
        <v>36</v>
      </c>
      <c r="M17" s="363"/>
      <c r="N17" s="359"/>
      <c r="O17" s="359"/>
    </row>
    <row r="18" spans="2:15" s="297" customFormat="1" ht="9" customHeight="1" thickBot="1">
      <c r="B18" s="298"/>
      <c r="C18" s="223"/>
      <c r="D18" s="299"/>
      <c r="E18" s="300"/>
      <c r="F18" s="221"/>
      <c r="J18" s="301"/>
      <c r="N18" s="302"/>
      <c r="O18" s="302"/>
    </row>
    <row r="19" spans="1:15" ht="27" customHeight="1">
      <c r="A19" s="177"/>
      <c r="B19" s="356">
        <v>9</v>
      </c>
      <c r="C19" s="185" t="s">
        <v>193</v>
      </c>
      <c r="D19" s="178">
        <v>360</v>
      </c>
      <c r="E19" s="344">
        <v>54657</v>
      </c>
      <c r="F19" s="360" t="s">
        <v>24</v>
      </c>
      <c r="G19" s="140" t="s">
        <v>45</v>
      </c>
      <c r="H19" s="140">
        <v>23.55</v>
      </c>
      <c r="I19" s="140">
        <v>8478</v>
      </c>
      <c r="J19" s="369">
        <v>32795.64</v>
      </c>
      <c r="K19" s="153">
        <v>0.2</v>
      </c>
      <c r="L19" s="140">
        <v>12</v>
      </c>
      <c r="M19" s="361">
        <v>41</v>
      </c>
      <c r="N19" s="357">
        <f>50*32795.64/32795.64</f>
        <v>50</v>
      </c>
      <c r="O19" s="357">
        <f>M19+N19</f>
        <v>91</v>
      </c>
    </row>
    <row r="20" spans="1:15" ht="27" customHeight="1">
      <c r="A20" s="179"/>
      <c r="B20" s="326"/>
      <c r="C20" s="186" t="s">
        <v>194</v>
      </c>
      <c r="D20" s="180">
        <v>360</v>
      </c>
      <c r="E20" s="344"/>
      <c r="F20" s="360"/>
      <c r="G20" s="140" t="s">
        <v>46</v>
      </c>
      <c r="H20" s="140">
        <v>22.124</v>
      </c>
      <c r="I20" s="140">
        <v>7964.64</v>
      </c>
      <c r="J20" s="369"/>
      <c r="K20" s="153">
        <v>0.2</v>
      </c>
      <c r="L20" s="140">
        <v>12</v>
      </c>
      <c r="M20" s="362"/>
      <c r="N20" s="358"/>
      <c r="O20" s="358"/>
    </row>
    <row r="21" spans="1:15" ht="27" customHeight="1">
      <c r="A21" s="179"/>
      <c r="B21" s="326"/>
      <c r="C21" s="186" t="s">
        <v>195</v>
      </c>
      <c r="D21" s="180">
        <v>180</v>
      </c>
      <c r="E21" s="344"/>
      <c r="F21" s="360"/>
      <c r="G21" s="140" t="s">
        <v>47</v>
      </c>
      <c r="H21" s="140">
        <v>31.15</v>
      </c>
      <c r="I21" s="140">
        <v>5607</v>
      </c>
      <c r="J21" s="369"/>
      <c r="K21" s="153">
        <v>0.2</v>
      </c>
      <c r="L21" s="140">
        <v>12</v>
      </c>
      <c r="M21" s="362"/>
      <c r="N21" s="358"/>
      <c r="O21" s="358"/>
    </row>
    <row r="22" spans="1:15" ht="27" customHeight="1" thickBot="1">
      <c r="A22" s="181"/>
      <c r="B22" s="327"/>
      <c r="C22" s="187" t="s">
        <v>196</v>
      </c>
      <c r="D22" s="182">
        <v>360</v>
      </c>
      <c r="E22" s="344"/>
      <c r="F22" s="360"/>
      <c r="G22" s="140" t="s">
        <v>48</v>
      </c>
      <c r="H22" s="140">
        <v>29.85</v>
      </c>
      <c r="I22" s="140">
        <v>10746</v>
      </c>
      <c r="J22" s="369"/>
      <c r="K22" s="153">
        <v>0.2</v>
      </c>
      <c r="L22" s="140">
        <v>12</v>
      </c>
      <c r="M22" s="363"/>
      <c r="N22" s="359"/>
      <c r="O22" s="359"/>
    </row>
    <row r="23" spans="2:15" s="297" customFormat="1" ht="8.25" customHeight="1" thickBot="1">
      <c r="B23" s="298"/>
      <c r="C23" s="223"/>
      <c r="D23" s="299"/>
      <c r="E23" s="300"/>
      <c r="F23" s="221"/>
      <c r="J23" s="301"/>
      <c r="N23" s="302"/>
      <c r="O23" s="302"/>
    </row>
    <row r="24" spans="1:15" ht="27" customHeight="1">
      <c r="A24" s="177"/>
      <c r="B24" s="356">
        <v>10</v>
      </c>
      <c r="C24" s="185" t="s">
        <v>197</v>
      </c>
      <c r="D24" s="178">
        <v>720</v>
      </c>
      <c r="E24" s="344">
        <f>720*6.6+720*6.6+720*4.1+720*4.1+720*4.1</f>
        <v>18360</v>
      </c>
      <c r="F24" s="360" t="s">
        <v>24</v>
      </c>
      <c r="G24" s="140" t="s">
        <v>49</v>
      </c>
      <c r="H24" s="140">
        <v>3.63</v>
      </c>
      <c r="I24" s="140">
        <v>2613.6</v>
      </c>
      <c r="J24" s="369">
        <v>13622.4</v>
      </c>
      <c r="K24" s="153">
        <v>0.2</v>
      </c>
      <c r="L24" s="140">
        <v>24</v>
      </c>
      <c r="M24" s="361">
        <v>41</v>
      </c>
      <c r="N24" s="357">
        <f>50*13622.4/13622.4</f>
        <v>50</v>
      </c>
      <c r="O24" s="357">
        <f>M24+N24</f>
        <v>91</v>
      </c>
    </row>
    <row r="25" spans="1:15" ht="27" customHeight="1">
      <c r="A25" s="179"/>
      <c r="B25" s="326"/>
      <c r="C25" s="186" t="s">
        <v>198</v>
      </c>
      <c r="D25" s="180">
        <v>720</v>
      </c>
      <c r="E25" s="344"/>
      <c r="F25" s="360"/>
      <c r="G25" s="140" t="s">
        <v>50</v>
      </c>
      <c r="H25" s="140">
        <v>3.63</v>
      </c>
      <c r="I25" s="140">
        <v>2613.6</v>
      </c>
      <c r="J25" s="369"/>
      <c r="K25" s="153">
        <v>0.2</v>
      </c>
      <c r="L25" s="140">
        <v>24</v>
      </c>
      <c r="M25" s="362"/>
      <c r="N25" s="358"/>
      <c r="O25" s="358"/>
    </row>
    <row r="26" spans="1:15" ht="27" customHeight="1">
      <c r="A26" s="179"/>
      <c r="B26" s="326"/>
      <c r="C26" s="186" t="s">
        <v>199</v>
      </c>
      <c r="D26" s="180">
        <v>720</v>
      </c>
      <c r="E26" s="344"/>
      <c r="F26" s="360"/>
      <c r="G26" s="140" t="s">
        <v>51</v>
      </c>
      <c r="H26" s="140">
        <v>4.015</v>
      </c>
      <c r="I26" s="140">
        <v>2890.8</v>
      </c>
      <c r="J26" s="369"/>
      <c r="K26" s="153">
        <v>0.2</v>
      </c>
      <c r="L26" s="140">
        <v>24</v>
      </c>
      <c r="M26" s="362"/>
      <c r="N26" s="358"/>
      <c r="O26" s="358"/>
    </row>
    <row r="27" spans="1:15" ht="27" customHeight="1">
      <c r="A27" s="179"/>
      <c r="B27" s="326"/>
      <c r="C27" s="186" t="s">
        <v>200</v>
      </c>
      <c r="D27" s="180">
        <v>720</v>
      </c>
      <c r="E27" s="344"/>
      <c r="F27" s="360"/>
      <c r="G27" s="140" t="s">
        <v>52</v>
      </c>
      <c r="H27" s="140">
        <v>3.63</v>
      </c>
      <c r="I27" s="140">
        <v>2613.6</v>
      </c>
      <c r="J27" s="369"/>
      <c r="K27" s="153">
        <v>0.2</v>
      </c>
      <c r="L27" s="140">
        <v>24</v>
      </c>
      <c r="M27" s="362"/>
      <c r="N27" s="358"/>
      <c r="O27" s="358"/>
    </row>
    <row r="28" spans="1:15" ht="27" customHeight="1" thickBot="1">
      <c r="A28" s="181"/>
      <c r="B28" s="327"/>
      <c r="C28" s="187" t="s">
        <v>201</v>
      </c>
      <c r="D28" s="182">
        <v>720</v>
      </c>
      <c r="E28" s="344"/>
      <c r="F28" s="360"/>
      <c r="G28" s="140" t="s">
        <v>53</v>
      </c>
      <c r="H28" s="140">
        <v>4.015</v>
      </c>
      <c r="I28" s="140">
        <v>2890.8</v>
      </c>
      <c r="J28" s="372"/>
      <c r="K28" s="153">
        <v>0.2</v>
      </c>
      <c r="L28" s="140">
        <v>24</v>
      </c>
      <c r="M28" s="363"/>
      <c r="N28" s="359"/>
      <c r="O28" s="359"/>
    </row>
    <row r="29" spans="2:15" s="150" customFormat="1" ht="13.5" customHeight="1" thickBot="1">
      <c r="B29" s="46"/>
      <c r="C29" s="163"/>
      <c r="D29" s="149"/>
      <c r="E29" s="39"/>
      <c r="F29" s="39"/>
      <c r="J29" s="314">
        <f>SUM(J2:J28)</f>
        <v>77613.87599999999</v>
      </c>
      <c r="K29" s="151"/>
      <c r="N29" s="152"/>
      <c r="O29" s="152"/>
    </row>
    <row r="30" spans="2:15" s="150" customFormat="1" ht="13.5" customHeight="1">
      <c r="B30" s="46"/>
      <c r="C30" s="163"/>
      <c r="D30" s="149"/>
      <c r="E30" s="39"/>
      <c r="F30" s="39"/>
      <c r="J30" s="166"/>
      <c r="K30" s="151"/>
      <c r="N30" s="152"/>
      <c r="O30" s="152"/>
    </row>
    <row r="31" spans="2:15" s="150" customFormat="1" ht="13.5" customHeight="1">
      <c r="B31" s="46"/>
      <c r="C31" s="163"/>
      <c r="D31" s="149"/>
      <c r="E31" s="39"/>
      <c r="F31" s="39"/>
      <c r="J31" s="166"/>
      <c r="K31" s="151"/>
      <c r="N31" s="152"/>
      <c r="O31" s="152"/>
    </row>
    <row r="32" spans="2:15" s="150" customFormat="1" ht="13.5" customHeight="1">
      <c r="B32" s="46"/>
      <c r="C32" s="163"/>
      <c r="D32" s="149"/>
      <c r="E32" s="39"/>
      <c r="F32" s="39"/>
      <c r="J32" s="166"/>
      <c r="K32" s="151"/>
      <c r="N32" s="152"/>
      <c r="O32" s="152"/>
    </row>
    <row r="33" spans="2:15" s="150" customFormat="1" ht="13.5" customHeight="1">
      <c r="B33" s="46"/>
      <c r="C33" s="163"/>
      <c r="D33" s="149"/>
      <c r="E33" s="39"/>
      <c r="F33" s="39"/>
      <c r="J33" s="166"/>
      <c r="K33" s="151"/>
      <c r="N33" s="152"/>
      <c r="O33" s="152"/>
    </row>
    <row r="34" spans="2:15" s="150" customFormat="1" ht="13.5" customHeight="1">
      <c r="B34" s="46"/>
      <c r="C34" s="163"/>
      <c r="D34" s="149"/>
      <c r="E34" s="39"/>
      <c r="F34" s="39"/>
      <c r="J34" s="166"/>
      <c r="K34" s="151"/>
      <c r="N34" s="152"/>
      <c r="O34" s="152"/>
    </row>
    <row r="35" spans="2:15" s="150" customFormat="1" ht="13.5" customHeight="1">
      <c r="B35" s="46"/>
      <c r="C35" s="163"/>
      <c r="D35" s="149"/>
      <c r="E35" s="39"/>
      <c r="F35" s="39"/>
      <c r="J35" s="166"/>
      <c r="K35" s="151"/>
      <c r="N35" s="152"/>
      <c r="O35" s="152"/>
    </row>
    <row r="36" spans="2:15" s="150" customFormat="1" ht="13.5" customHeight="1">
      <c r="B36" s="46"/>
      <c r="C36" s="163"/>
      <c r="D36" s="149"/>
      <c r="E36" s="39"/>
      <c r="F36" s="39"/>
      <c r="J36" s="166"/>
      <c r="K36" s="151"/>
      <c r="N36" s="152"/>
      <c r="O36" s="152"/>
    </row>
    <row r="37" spans="2:15" s="150" customFormat="1" ht="13.5" customHeight="1">
      <c r="B37" s="46"/>
      <c r="C37" s="163"/>
      <c r="D37" s="149"/>
      <c r="E37" s="39"/>
      <c r="F37" s="39"/>
      <c r="J37" s="166"/>
      <c r="K37" s="151"/>
      <c r="N37" s="152"/>
      <c r="O37" s="152"/>
    </row>
    <row r="38" spans="2:15" s="150" customFormat="1" ht="13.5" customHeight="1">
      <c r="B38" s="46"/>
      <c r="C38" s="163"/>
      <c r="D38" s="149"/>
      <c r="E38" s="39"/>
      <c r="F38" s="39"/>
      <c r="J38" s="166"/>
      <c r="K38" s="151"/>
      <c r="N38" s="152"/>
      <c r="O38" s="152"/>
    </row>
    <row r="39" spans="2:15" s="150" customFormat="1" ht="13.5" customHeight="1">
      <c r="B39" s="46"/>
      <c r="C39" s="163"/>
      <c r="D39" s="149"/>
      <c r="E39" s="39"/>
      <c r="F39" s="39"/>
      <c r="J39" s="166"/>
      <c r="K39" s="151"/>
      <c r="N39" s="152"/>
      <c r="O39" s="152"/>
    </row>
    <row r="40" spans="2:15" s="150" customFormat="1" ht="13.5" customHeight="1">
      <c r="B40" s="46"/>
      <c r="C40" s="163"/>
      <c r="D40" s="149"/>
      <c r="E40" s="39"/>
      <c r="F40" s="39"/>
      <c r="J40" s="166"/>
      <c r="K40" s="151"/>
      <c r="N40" s="152"/>
      <c r="O40" s="152"/>
    </row>
    <row r="41" spans="2:15" s="150" customFormat="1" ht="13.5" customHeight="1">
      <c r="B41" s="46"/>
      <c r="C41" s="163"/>
      <c r="D41" s="149"/>
      <c r="E41" s="39"/>
      <c r="F41" s="39"/>
      <c r="J41" s="166"/>
      <c r="K41" s="151"/>
      <c r="N41" s="152"/>
      <c r="O41" s="152"/>
    </row>
    <row r="42" spans="2:15" s="150" customFormat="1" ht="13.5" customHeight="1">
      <c r="B42" s="46"/>
      <c r="C42" s="163"/>
      <c r="D42" s="149"/>
      <c r="E42" s="39"/>
      <c r="F42" s="39"/>
      <c r="J42" s="166"/>
      <c r="K42" s="151"/>
      <c r="N42" s="152"/>
      <c r="O42" s="152"/>
    </row>
    <row r="43" spans="2:15" s="150" customFormat="1" ht="13.5" customHeight="1">
      <c r="B43" s="46"/>
      <c r="C43" s="163"/>
      <c r="D43" s="149"/>
      <c r="E43" s="39"/>
      <c r="F43" s="39"/>
      <c r="J43" s="166"/>
      <c r="K43" s="151"/>
      <c r="N43" s="152"/>
      <c r="O43" s="152"/>
    </row>
    <row r="44" spans="2:15" s="150" customFormat="1" ht="13.5" customHeight="1">
      <c r="B44" s="46"/>
      <c r="C44" s="163"/>
      <c r="D44" s="149"/>
      <c r="E44" s="39"/>
      <c r="F44" s="39"/>
      <c r="J44" s="166"/>
      <c r="K44" s="151"/>
      <c r="N44" s="152"/>
      <c r="O44" s="152"/>
    </row>
    <row r="45" spans="2:15" s="150" customFormat="1" ht="13.5" customHeight="1">
      <c r="B45" s="46"/>
      <c r="C45" s="163"/>
      <c r="D45" s="149"/>
      <c r="E45" s="39"/>
      <c r="F45" s="39"/>
      <c r="J45" s="166"/>
      <c r="K45" s="151"/>
      <c r="N45" s="152"/>
      <c r="O45" s="152"/>
    </row>
    <row r="46" spans="2:15" s="150" customFormat="1" ht="13.5" customHeight="1">
      <c r="B46" s="46"/>
      <c r="C46" s="163"/>
      <c r="D46" s="149"/>
      <c r="E46" s="39"/>
      <c r="F46" s="39"/>
      <c r="J46" s="166"/>
      <c r="K46" s="151"/>
      <c r="N46" s="152"/>
      <c r="O46" s="152"/>
    </row>
    <row r="47" spans="2:15" s="150" customFormat="1" ht="13.5" customHeight="1">
      <c r="B47" s="46"/>
      <c r="C47" s="163"/>
      <c r="D47" s="149"/>
      <c r="E47" s="39"/>
      <c r="F47" s="39"/>
      <c r="J47" s="166"/>
      <c r="K47" s="151"/>
      <c r="N47" s="152"/>
      <c r="O47" s="152"/>
    </row>
    <row r="48" spans="2:15" s="150" customFormat="1" ht="13.5" customHeight="1">
      <c r="B48" s="46"/>
      <c r="C48" s="163"/>
      <c r="D48" s="149"/>
      <c r="E48" s="39"/>
      <c r="F48" s="39"/>
      <c r="J48" s="166"/>
      <c r="K48" s="151"/>
      <c r="N48" s="152"/>
      <c r="O48" s="152"/>
    </row>
    <row r="49" spans="2:15" s="150" customFormat="1" ht="13.5" customHeight="1">
      <c r="B49" s="46"/>
      <c r="C49" s="163"/>
      <c r="D49" s="149"/>
      <c r="E49" s="39"/>
      <c r="F49" s="39"/>
      <c r="J49" s="166"/>
      <c r="K49" s="151"/>
      <c r="N49" s="152"/>
      <c r="O49" s="152"/>
    </row>
    <row r="50" spans="2:15" s="150" customFormat="1" ht="13.5" customHeight="1">
      <c r="B50" s="46"/>
      <c r="C50" s="163"/>
      <c r="D50" s="149"/>
      <c r="E50" s="39"/>
      <c r="F50" s="39"/>
      <c r="J50" s="166"/>
      <c r="K50" s="151"/>
      <c r="N50" s="152"/>
      <c r="O50" s="152"/>
    </row>
    <row r="51" spans="2:15" s="150" customFormat="1" ht="13.5" customHeight="1">
      <c r="B51" s="46"/>
      <c r="C51" s="163"/>
      <c r="D51" s="149"/>
      <c r="E51" s="39"/>
      <c r="F51" s="39"/>
      <c r="J51" s="166"/>
      <c r="K51" s="151"/>
      <c r="N51" s="152"/>
      <c r="O51" s="152"/>
    </row>
    <row r="52" spans="2:15" s="150" customFormat="1" ht="13.5" customHeight="1">
      <c r="B52" s="46"/>
      <c r="C52" s="163"/>
      <c r="D52" s="149"/>
      <c r="E52" s="39"/>
      <c r="F52" s="39"/>
      <c r="J52" s="166"/>
      <c r="K52" s="151"/>
      <c r="N52" s="152"/>
      <c r="O52" s="152"/>
    </row>
    <row r="53" spans="2:15" s="150" customFormat="1" ht="13.5" customHeight="1">
      <c r="B53" s="46"/>
      <c r="C53" s="163"/>
      <c r="D53" s="149"/>
      <c r="E53" s="39"/>
      <c r="F53" s="39"/>
      <c r="J53" s="166"/>
      <c r="K53" s="151"/>
      <c r="N53" s="152"/>
      <c r="O53" s="152"/>
    </row>
    <row r="54" spans="2:15" s="150" customFormat="1" ht="13.5" customHeight="1">
      <c r="B54" s="46"/>
      <c r="C54" s="163"/>
      <c r="D54" s="149"/>
      <c r="E54" s="39"/>
      <c r="F54" s="39"/>
      <c r="J54" s="166"/>
      <c r="K54" s="151"/>
      <c r="N54" s="152"/>
      <c r="O54" s="152"/>
    </row>
    <row r="55" spans="2:15" s="150" customFormat="1" ht="13.5" customHeight="1">
      <c r="B55" s="46"/>
      <c r="C55" s="163"/>
      <c r="D55" s="149"/>
      <c r="E55" s="39"/>
      <c r="F55" s="39"/>
      <c r="J55" s="166"/>
      <c r="K55" s="151"/>
      <c r="N55" s="152"/>
      <c r="O55" s="152"/>
    </row>
    <row r="56" spans="2:15" s="150" customFormat="1" ht="13.5" customHeight="1">
      <c r="B56" s="46"/>
      <c r="C56" s="163"/>
      <c r="D56" s="149"/>
      <c r="E56" s="39"/>
      <c r="F56" s="39"/>
      <c r="J56" s="166"/>
      <c r="K56" s="151"/>
      <c r="N56" s="152"/>
      <c r="O56" s="152"/>
    </row>
    <row r="57" spans="2:15" s="150" customFormat="1" ht="13.5" customHeight="1">
      <c r="B57" s="46"/>
      <c r="C57" s="163"/>
      <c r="D57" s="149"/>
      <c r="E57" s="39"/>
      <c r="F57" s="39"/>
      <c r="J57" s="166"/>
      <c r="K57" s="151"/>
      <c r="N57" s="152"/>
      <c r="O57" s="152"/>
    </row>
    <row r="58" spans="2:15" s="150" customFormat="1" ht="13.5" customHeight="1">
      <c r="B58" s="46"/>
      <c r="C58" s="163"/>
      <c r="D58" s="149"/>
      <c r="E58" s="39"/>
      <c r="F58" s="39"/>
      <c r="J58" s="166"/>
      <c r="K58" s="151"/>
      <c r="N58" s="152"/>
      <c r="O58" s="152"/>
    </row>
    <row r="59" spans="2:15" s="150" customFormat="1" ht="13.5" customHeight="1">
      <c r="B59" s="46"/>
      <c r="C59" s="163"/>
      <c r="D59" s="149"/>
      <c r="E59" s="39"/>
      <c r="F59" s="39"/>
      <c r="J59" s="166"/>
      <c r="K59" s="151"/>
      <c r="N59" s="152"/>
      <c r="O59" s="152"/>
    </row>
    <row r="60" spans="2:15" s="150" customFormat="1" ht="13.5" customHeight="1">
      <c r="B60" s="46"/>
      <c r="C60" s="163"/>
      <c r="D60" s="149"/>
      <c r="E60" s="39"/>
      <c r="F60" s="39"/>
      <c r="J60" s="166"/>
      <c r="K60" s="151"/>
      <c r="N60" s="152"/>
      <c r="O60" s="152"/>
    </row>
    <row r="61" spans="2:15" s="150" customFormat="1" ht="13.5" customHeight="1">
      <c r="B61" s="46"/>
      <c r="C61" s="163"/>
      <c r="D61" s="149"/>
      <c r="E61" s="39"/>
      <c r="F61" s="39"/>
      <c r="J61" s="166"/>
      <c r="K61" s="151"/>
      <c r="N61" s="152"/>
      <c r="O61" s="152"/>
    </row>
    <row r="62" spans="2:15" s="150" customFormat="1" ht="13.5" customHeight="1">
      <c r="B62" s="46"/>
      <c r="C62" s="163"/>
      <c r="D62" s="149"/>
      <c r="E62" s="39"/>
      <c r="F62" s="39"/>
      <c r="J62" s="166"/>
      <c r="K62" s="151"/>
      <c r="N62" s="152"/>
      <c r="O62" s="152"/>
    </row>
    <row r="63" spans="2:15" s="150" customFormat="1" ht="13.5" customHeight="1">
      <c r="B63" s="46"/>
      <c r="C63" s="163"/>
      <c r="D63" s="149"/>
      <c r="E63" s="39"/>
      <c r="F63" s="39"/>
      <c r="J63" s="166"/>
      <c r="K63" s="151"/>
      <c r="N63" s="152"/>
      <c r="O63" s="152"/>
    </row>
    <row r="64" spans="2:15" s="150" customFormat="1" ht="13.5" customHeight="1">
      <c r="B64" s="46"/>
      <c r="C64" s="163"/>
      <c r="D64" s="149"/>
      <c r="E64" s="39"/>
      <c r="F64" s="39"/>
      <c r="J64" s="166"/>
      <c r="K64" s="151"/>
      <c r="N64" s="152"/>
      <c r="O64" s="152"/>
    </row>
    <row r="65" spans="2:15" s="150" customFormat="1" ht="13.5" customHeight="1">
      <c r="B65" s="46"/>
      <c r="C65" s="163"/>
      <c r="D65" s="149"/>
      <c r="E65" s="39"/>
      <c r="F65" s="39"/>
      <c r="J65" s="166"/>
      <c r="K65" s="151"/>
      <c r="N65" s="152"/>
      <c r="O65" s="152"/>
    </row>
    <row r="66" spans="2:15" s="150" customFormat="1" ht="13.5" customHeight="1">
      <c r="B66" s="46"/>
      <c r="C66" s="163"/>
      <c r="D66" s="149"/>
      <c r="E66" s="39"/>
      <c r="F66" s="39"/>
      <c r="J66" s="166"/>
      <c r="K66" s="151"/>
      <c r="N66" s="152"/>
      <c r="O66" s="152"/>
    </row>
    <row r="67" spans="2:15" s="150" customFormat="1" ht="13.5" customHeight="1">
      <c r="B67" s="46"/>
      <c r="C67" s="163"/>
      <c r="D67" s="149"/>
      <c r="E67" s="39"/>
      <c r="F67" s="39"/>
      <c r="J67" s="166"/>
      <c r="K67" s="151"/>
      <c r="N67" s="152"/>
      <c r="O67" s="152"/>
    </row>
    <row r="68" spans="2:15" s="150" customFormat="1" ht="13.5" customHeight="1">
      <c r="B68" s="46"/>
      <c r="C68" s="163"/>
      <c r="D68" s="149"/>
      <c r="E68" s="39"/>
      <c r="F68" s="39"/>
      <c r="J68" s="166"/>
      <c r="K68" s="151"/>
      <c r="N68" s="152"/>
      <c r="O68" s="152"/>
    </row>
    <row r="69" spans="2:15" s="150" customFormat="1" ht="13.5" customHeight="1">
      <c r="B69" s="46"/>
      <c r="C69" s="163"/>
      <c r="D69" s="149"/>
      <c r="E69" s="39"/>
      <c r="F69" s="39"/>
      <c r="J69" s="166"/>
      <c r="K69" s="151"/>
      <c r="N69" s="152"/>
      <c r="O69" s="152"/>
    </row>
    <row r="70" spans="2:15" s="150" customFormat="1" ht="13.5" customHeight="1">
      <c r="B70" s="46"/>
      <c r="C70" s="163"/>
      <c r="D70" s="149"/>
      <c r="E70" s="39"/>
      <c r="F70" s="39"/>
      <c r="J70" s="166"/>
      <c r="K70" s="151"/>
      <c r="N70" s="152"/>
      <c r="O70" s="152"/>
    </row>
    <row r="71" spans="2:15" s="150" customFormat="1" ht="13.5" customHeight="1">
      <c r="B71" s="46"/>
      <c r="C71" s="163"/>
      <c r="D71" s="149"/>
      <c r="E71" s="39"/>
      <c r="F71" s="39"/>
      <c r="J71" s="166"/>
      <c r="K71" s="151"/>
      <c r="N71" s="152"/>
      <c r="O71" s="152"/>
    </row>
    <row r="72" spans="2:15" s="150" customFormat="1" ht="13.5" customHeight="1">
      <c r="B72" s="46"/>
      <c r="C72" s="163"/>
      <c r="D72" s="149"/>
      <c r="E72" s="39"/>
      <c r="F72" s="39"/>
      <c r="J72" s="166"/>
      <c r="K72" s="151"/>
      <c r="N72" s="152"/>
      <c r="O72" s="152"/>
    </row>
    <row r="73" spans="2:15" s="150" customFormat="1" ht="13.5" customHeight="1">
      <c r="B73" s="46"/>
      <c r="C73" s="163"/>
      <c r="D73" s="149"/>
      <c r="E73" s="39"/>
      <c r="F73" s="39"/>
      <c r="J73" s="166"/>
      <c r="K73" s="151"/>
      <c r="N73" s="152"/>
      <c r="O73" s="152"/>
    </row>
    <row r="74" spans="2:15" s="150" customFormat="1" ht="13.5" customHeight="1">
      <c r="B74" s="46"/>
      <c r="C74" s="163"/>
      <c r="D74" s="149"/>
      <c r="E74" s="39"/>
      <c r="F74" s="39"/>
      <c r="J74" s="166"/>
      <c r="K74" s="151"/>
      <c r="N74" s="152"/>
      <c r="O74" s="152"/>
    </row>
    <row r="75" spans="2:15" s="150" customFormat="1" ht="13.5" customHeight="1">
      <c r="B75" s="46"/>
      <c r="C75" s="163"/>
      <c r="D75" s="149"/>
      <c r="E75" s="39"/>
      <c r="F75" s="39"/>
      <c r="J75" s="166"/>
      <c r="K75" s="151"/>
      <c r="N75" s="152"/>
      <c r="O75" s="152"/>
    </row>
    <row r="76" spans="2:15" s="150" customFormat="1" ht="13.5" customHeight="1">
      <c r="B76" s="46"/>
      <c r="C76" s="163"/>
      <c r="D76" s="149"/>
      <c r="E76" s="39"/>
      <c r="F76" s="39"/>
      <c r="J76" s="166"/>
      <c r="K76" s="151"/>
      <c r="N76" s="152"/>
      <c r="O76" s="152"/>
    </row>
    <row r="77" spans="2:15" s="150" customFormat="1" ht="13.5" customHeight="1">
      <c r="B77" s="46"/>
      <c r="C77" s="163"/>
      <c r="D77" s="149"/>
      <c r="E77" s="39"/>
      <c r="F77" s="39"/>
      <c r="J77" s="166"/>
      <c r="K77" s="151"/>
      <c r="N77" s="152"/>
      <c r="O77" s="152"/>
    </row>
    <row r="78" spans="2:15" s="150" customFormat="1" ht="13.5" customHeight="1">
      <c r="B78" s="46"/>
      <c r="C78" s="163"/>
      <c r="D78" s="149"/>
      <c r="E78" s="39"/>
      <c r="F78" s="39"/>
      <c r="J78" s="166"/>
      <c r="K78" s="151"/>
      <c r="N78" s="152"/>
      <c r="O78" s="152"/>
    </row>
    <row r="79" spans="2:15" s="150" customFormat="1" ht="13.5" customHeight="1">
      <c r="B79" s="46"/>
      <c r="C79" s="163"/>
      <c r="D79" s="149"/>
      <c r="E79" s="39"/>
      <c r="F79" s="39"/>
      <c r="J79" s="166"/>
      <c r="K79" s="151"/>
      <c r="N79" s="152"/>
      <c r="O79" s="152"/>
    </row>
    <row r="80" spans="2:15" s="150" customFormat="1" ht="13.5" customHeight="1">
      <c r="B80" s="46"/>
      <c r="C80" s="163"/>
      <c r="D80" s="149"/>
      <c r="E80" s="39"/>
      <c r="F80" s="39"/>
      <c r="J80" s="166"/>
      <c r="K80" s="151"/>
      <c r="N80" s="152"/>
      <c r="O80" s="152"/>
    </row>
    <row r="81" spans="2:15" s="150" customFormat="1" ht="13.5" customHeight="1">
      <c r="B81" s="46"/>
      <c r="C81" s="163"/>
      <c r="D81" s="149"/>
      <c r="E81" s="39"/>
      <c r="F81" s="39"/>
      <c r="J81" s="166"/>
      <c r="K81" s="151"/>
      <c r="N81" s="152"/>
      <c r="O81" s="152"/>
    </row>
    <row r="82" spans="2:15" s="150" customFormat="1" ht="13.5" customHeight="1">
      <c r="B82" s="46"/>
      <c r="C82" s="163"/>
      <c r="D82" s="149"/>
      <c r="E82" s="39"/>
      <c r="F82" s="39"/>
      <c r="J82" s="166"/>
      <c r="K82" s="151"/>
      <c r="N82" s="152"/>
      <c r="O82" s="152"/>
    </row>
    <row r="83" spans="2:15" s="150" customFormat="1" ht="13.5" customHeight="1">
      <c r="B83" s="46"/>
      <c r="C83" s="163"/>
      <c r="D83" s="149"/>
      <c r="E83" s="39"/>
      <c r="F83" s="39"/>
      <c r="J83" s="166"/>
      <c r="K83" s="151"/>
      <c r="N83" s="152"/>
      <c r="O83" s="152"/>
    </row>
    <row r="84" spans="2:15" s="150" customFormat="1" ht="13.5" customHeight="1">
      <c r="B84" s="46"/>
      <c r="C84" s="163"/>
      <c r="D84" s="149"/>
      <c r="E84" s="39"/>
      <c r="F84" s="39"/>
      <c r="J84" s="166"/>
      <c r="K84" s="151"/>
      <c r="N84" s="152"/>
      <c r="O84" s="152"/>
    </row>
    <row r="85" spans="2:15" s="150" customFormat="1" ht="13.5" customHeight="1">
      <c r="B85" s="46"/>
      <c r="C85" s="163"/>
      <c r="D85" s="149"/>
      <c r="E85" s="39"/>
      <c r="F85" s="39"/>
      <c r="J85" s="166"/>
      <c r="K85" s="151"/>
      <c r="N85" s="152"/>
      <c r="O85" s="152"/>
    </row>
    <row r="86" spans="2:15" s="150" customFormat="1" ht="13.5" customHeight="1">
      <c r="B86" s="46"/>
      <c r="C86" s="163"/>
      <c r="D86" s="149"/>
      <c r="E86" s="39"/>
      <c r="F86" s="39"/>
      <c r="J86" s="166"/>
      <c r="K86" s="151"/>
      <c r="N86" s="152"/>
      <c r="O86" s="152"/>
    </row>
    <row r="87" spans="2:15" s="150" customFormat="1" ht="13.5" customHeight="1">
      <c r="B87" s="46"/>
      <c r="C87" s="163"/>
      <c r="D87" s="149"/>
      <c r="E87" s="39"/>
      <c r="F87" s="39"/>
      <c r="J87" s="166"/>
      <c r="K87" s="151"/>
      <c r="N87" s="152"/>
      <c r="O87" s="152"/>
    </row>
    <row r="88" spans="2:15" s="150" customFormat="1" ht="13.5" customHeight="1">
      <c r="B88" s="46"/>
      <c r="C88" s="163"/>
      <c r="D88" s="149"/>
      <c r="E88" s="39"/>
      <c r="F88" s="39"/>
      <c r="J88" s="166"/>
      <c r="K88" s="151"/>
      <c r="N88" s="152"/>
      <c r="O88" s="152"/>
    </row>
    <row r="89" spans="2:15" s="150" customFormat="1" ht="13.5" customHeight="1">
      <c r="B89" s="46"/>
      <c r="C89" s="163"/>
      <c r="D89" s="149"/>
      <c r="E89" s="39"/>
      <c r="F89" s="39"/>
      <c r="J89" s="166"/>
      <c r="K89" s="151"/>
      <c r="N89" s="152"/>
      <c r="O89" s="152"/>
    </row>
    <row r="90" spans="2:15" s="150" customFormat="1" ht="13.5" customHeight="1">
      <c r="B90" s="46"/>
      <c r="C90" s="163"/>
      <c r="D90" s="149"/>
      <c r="E90" s="39"/>
      <c r="F90" s="39"/>
      <c r="J90" s="166"/>
      <c r="K90" s="151"/>
      <c r="N90" s="152"/>
      <c r="O90" s="152"/>
    </row>
    <row r="91" spans="2:15" s="150" customFormat="1" ht="13.5" customHeight="1">
      <c r="B91" s="46"/>
      <c r="C91" s="163"/>
      <c r="D91" s="149"/>
      <c r="E91" s="39"/>
      <c r="F91" s="39"/>
      <c r="J91" s="166"/>
      <c r="K91" s="151"/>
      <c r="N91" s="152"/>
      <c r="O91" s="152"/>
    </row>
    <row r="92" spans="2:15" s="150" customFormat="1" ht="13.5" customHeight="1">
      <c r="B92" s="46"/>
      <c r="C92" s="163"/>
      <c r="D92" s="149"/>
      <c r="E92" s="39"/>
      <c r="F92" s="39"/>
      <c r="J92" s="166"/>
      <c r="K92" s="151"/>
      <c r="N92" s="152"/>
      <c r="O92" s="152"/>
    </row>
    <row r="93" spans="2:15" s="150" customFormat="1" ht="13.5" customHeight="1">
      <c r="B93" s="46"/>
      <c r="C93" s="163"/>
      <c r="D93" s="149"/>
      <c r="E93" s="39"/>
      <c r="F93" s="39"/>
      <c r="J93" s="166"/>
      <c r="K93" s="151"/>
      <c r="N93" s="152"/>
      <c r="O93" s="152"/>
    </row>
    <row r="94" spans="2:15" s="150" customFormat="1" ht="13.5" customHeight="1">
      <c r="B94" s="46"/>
      <c r="C94" s="163"/>
      <c r="D94" s="149"/>
      <c r="E94" s="39"/>
      <c r="F94" s="39"/>
      <c r="J94" s="166"/>
      <c r="K94" s="151"/>
      <c r="N94" s="152"/>
      <c r="O94" s="152"/>
    </row>
    <row r="95" spans="2:15" s="150" customFormat="1" ht="13.5" customHeight="1">
      <c r="B95" s="46"/>
      <c r="C95" s="163"/>
      <c r="D95" s="149"/>
      <c r="E95" s="39"/>
      <c r="F95" s="39"/>
      <c r="J95" s="166"/>
      <c r="K95" s="151"/>
      <c r="N95" s="152"/>
      <c r="O95" s="152"/>
    </row>
    <row r="96" spans="2:15" s="150" customFormat="1" ht="13.5" customHeight="1">
      <c r="B96" s="46"/>
      <c r="C96" s="163"/>
      <c r="D96" s="149"/>
      <c r="E96" s="39"/>
      <c r="F96" s="39"/>
      <c r="J96" s="166"/>
      <c r="K96" s="151"/>
      <c r="N96" s="152"/>
      <c r="O96" s="152"/>
    </row>
    <row r="97" spans="2:15" s="150" customFormat="1" ht="13.5" customHeight="1">
      <c r="B97" s="46"/>
      <c r="C97" s="163"/>
      <c r="D97" s="149"/>
      <c r="E97" s="39"/>
      <c r="F97" s="39"/>
      <c r="J97" s="166"/>
      <c r="K97" s="151"/>
      <c r="N97" s="152"/>
      <c r="O97" s="152"/>
    </row>
    <row r="98" spans="2:15" s="150" customFormat="1" ht="13.5" customHeight="1">
      <c r="B98" s="46"/>
      <c r="C98" s="163"/>
      <c r="D98" s="149"/>
      <c r="E98" s="39"/>
      <c r="F98" s="39"/>
      <c r="J98" s="166"/>
      <c r="K98" s="151"/>
      <c r="N98" s="152"/>
      <c r="O98" s="152"/>
    </row>
    <row r="99" spans="2:15" s="150" customFormat="1" ht="13.5" customHeight="1">
      <c r="B99" s="46"/>
      <c r="C99" s="163"/>
      <c r="D99" s="149"/>
      <c r="E99" s="39"/>
      <c r="F99" s="39"/>
      <c r="J99" s="166"/>
      <c r="K99" s="151"/>
      <c r="N99" s="152"/>
      <c r="O99" s="152"/>
    </row>
    <row r="100" spans="2:15" s="150" customFormat="1" ht="13.5" customHeight="1">
      <c r="B100" s="46"/>
      <c r="C100" s="163"/>
      <c r="D100" s="149"/>
      <c r="E100" s="39"/>
      <c r="F100" s="39"/>
      <c r="J100" s="166"/>
      <c r="K100" s="151"/>
      <c r="N100" s="152"/>
      <c r="O100" s="152"/>
    </row>
    <row r="101" spans="2:15" s="150" customFormat="1" ht="13.5" customHeight="1">
      <c r="B101" s="46"/>
      <c r="C101" s="163"/>
      <c r="D101" s="149"/>
      <c r="E101" s="39"/>
      <c r="F101" s="39"/>
      <c r="J101" s="166"/>
      <c r="K101" s="151"/>
      <c r="N101" s="152"/>
      <c r="O101" s="152"/>
    </row>
    <row r="102" spans="2:15" s="150" customFormat="1" ht="13.5" customHeight="1">
      <c r="B102" s="46"/>
      <c r="C102" s="163"/>
      <c r="D102" s="149"/>
      <c r="E102" s="39"/>
      <c r="F102" s="39"/>
      <c r="J102" s="166"/>
      <c r="K102" s="151"/>
      <c r="N102" s="152"/>
      <c r="O102" s="152"/>
    </row>
    <row r="103" spans="2:15" s="150" customFormat="1" ht="13.5" customHeight="1">
      <c r="B103" s="46"/>
      <c r="C103" s="163"/>
      <c r="D103" s="149"/>
      <c r="E103" s="39"/>
      <c r="F103" s="39"/>
      <c r="J103" s="166"/>
      <c r="K103" s="151"/>
      <c r="N103" s="152"/>
      <c r="O103" s="152"/>
    </row>
    <row r="104" spans="2:15" s="150" customFormat="1" ht="13.5" customHeight="1">
      <c r="B104" s="46"/>
      <c r="C104" s="163"/>
      <c r="D104" s="149"/>
      <c r="E104" s="39"/>
      <c r="F104" s="39"/>
      <c r="J104" s="166"/>
      <c r="K104" s="151"/>
      <c r="N104" s="152"/>
      <c r="O104" s="152"/>
    </row>
    <row r="105" spans="2:15" s="150" customFormat="1" ht="13.5" customHeight="1">
      <c r="B105" s="46"/>
      <c r="C105" s="163"/>
      <c r="D105" s="149"/>
      <c r="E105" s="39"/>
      <c r="F105" s="39"/>
      <c r="J105" s="166"/>
      <c r="K105" s="151"/>
      <c r="N105" s="152"/>
      <c r="O105" s="152"/>
    </row>
    <row r="106" spans="2:15" s="150" customFormat="1" ht="13.5" customHeight="1">
      <c r="B106" s="46"/>
      <c r="C106" s="163"/>
      <c r="D106" s="149"/>
      <c r="E106" s="39"/>
      <c r="F106" s="39"/>
      <c r="J106" s="166"/>
      <c r="K106" s="151"/>
      <c r="N106" s="152"/>
      <c r="O106" s="152"/>
    </row>
    <row r="107" spans="2:15" s="150" customFormat="1" ht="13.5" customHeight="1">
      <c r="B107" s="46"/>
      <c r="C107" s="163"/>
      <c r="D107" s="149"/>
      <c r="E107" s="39"/>
      <c r="F107" s="39"/>
      <c r="J107" s="166"/>
      <c r="K107" s="151"/>
      <c r="N107" s="152"/>
      <c r="O107" s="152"/>
    </row>
    <row r="108" spans="2:15" s="150" customFormat="1" ht="13.5" customHeight="1">
      <c r="B108" s="46"/>
      <c r="C108" s="163"/>
      <c r="D108" s="149"/>
      <c r="E108" s="39"/>
      <c r="F108" s="39"/>
      <c r="J108" s="166"/>
      <c r="K108" s="151"/>
      <c r="N108" s="152"/>
      <c r="O108" s="152"/>
    </row>
    <row r="109" spans="2:15" s="150" customFormat="1" ht="13.5" customHeight="1">
      <c r="B109" s="46"/>
      <c r="C109" s="163"/>
      <c r="D109" s="149"/>
      <c r="E109" s="39"/>
      <c r="F109" s="39"/>
      <c r="J109" s="166"/>
      <c r="K109" s="151"/>
      <c r="N109" s="152"/>
      <c r="O109" s="152"/>
    </row>
    <row r="110" spans="2:15" s="150" customFormat="1" ht="13.5" customHeight="1">
      <c r="B110" s="46"/>
      <c r="C110" s="163"/>
      <c r="D110" s="149"/>
      <c r="E110" s="39"/>
      <c r="F110" s="39"/>
      <c r="J110" s="166"/>
      <c r="K110" s="151"/>
      <c r="N110" s="152"/>
      <c r="O110" s="152"/>
    </row>
    <row r="111" spans="2:15" s="150" customFormat="1" ht="13.5" customHeight="1">
      <c r="B111" s="46"/>
      <c r="C111" s="163"/>
      <c r="D111" s="149"/>
      <c r="E111" s="39"/>
      <c r="F111" s="39"/>
      <c r="J111" s="166"/>
      <c r="K111" s="151"/>
      <c r="N111" s="152"/>
      <c r="O111" s="152"/>
    </row>
    <row r="112" spans="2:15" s="150" customFormat="1" ht="13.5" customHeight="1">
      <c r="B112" s="46"/>
      <c r="C112" s="163"/>
      <c r="D112" s="149"/>
      <c r="E112" s="39"/>
      <c r="F112" s="39"/>
      <c r="J112" s="166"/>
      <c r="K112" s="151"/>
      <c r="N112" s="152"/>
      <c r="O112" s="152"/>
    </row>
    <row r="113" spans="2:15" s="150" customFormat="1" ht="13.5" customHeight="1">
      <c r="B113" s="46"/>
      <c r="C113" s="163"/>
      <c r="D113" s="149"/>
      <c r="E113" s="39"/>
      <c r="F113" s="39"/>
      <c r="J113" s="166"/>
      <c r="K113" s="151"/>
      <c r="N113" s="152"/>
      <c r="O113" s="152"/>
    </row>
    <row r="114" spans="2:15" s="150" customFormat="1" ht="13.5" customHeight="1">
      <c r="B114" s="46"/>
      <c r="C114" s="163"/>
      <c r="D114" s="149"/>
      <c r="E114" s="39"/>
      <c r="F114" s="39"/>
      <c r="J114" s="166"/>
      <c r="K114" s="151"/>
      <c r="N114" s="152"/>
      <c r="O114" s="152"/>
    </row>
    <row r="115" spans="2:15" s="150" customFormat="1" ht="13.5" customHeight="1">
      <c r="B115" s="46"/>
      <c r="C115" s="163"/>
      <c r="D115" s="149"/>
      <c r="E115" s="39"/>
      <c r="F115" s="39"/>
      <c r="J115" s="166"/>
      <c r="K115" s="151"/>
      <c r="N115" s="152"/>
      <c r="O115" s="152"/>
    </row>
    <row r="116" spans="2:15" s="150" customFormat="1" ht="13.5" customHeight="1">
      <c r="B116" s="46"/>
      <c r="C116" s="163"/>
      <c r="D116" s="149"/>
      <c r="E116" s="39"/>
      <c r="F116" s="39"/>
      <c r="J116" s="166"/>
      <c r="K116" s="151"/>
      <c r="N116" s="152"/>
      <c r="O116" s="152"/>
    </row>
    <row r="117" spans="2:15" s="150" customFormat="1" ht="13.5" customHeight="1">
      <c r="B117" s="46"/>
      <c r="C117" s="163"/>
      <c r="D117" s="149"/>
      <c r="E117" s="39"/>
      <c r="F117" s="39"/>
      <c r="J117" s="166"/>
      <c r="K117" s="151"/>
      <c r="N117" s="152"/>
      <c r="O117" s="152"/>
    </row>
    <row r="118" spans="2:15" s="150" customFormat="1" ht="13.5" customHeight="1">
      <c r="B118" s="46"/>
      <c r="C118" s="163"/>
      <c r="D118" s="149"/>
      <c r="E118" s="39"/>
      <c r="F118" s="39"/>
      <c r="J118" s="166"/>
      <c r="K118" s="151"/>
      <c r="N118" s="152"/>
      <c r="O118" s="152"/>
    </row>
    <row r="119" spans="2:15" s="150" customFormat="1" ht="13.5" customHeight="1">
      <c r="B119" s="46"/>
      <c r="C119" s="163"/>
      <c r="D119" s="149"/>
      <c r="E119" s="39"/>
      <c r="F119" s="39"/>
      <c r="J119" s="166"/>
      <c r="K119" s="151"/>
      <c r="N119" s="152"/>
      <c r="O119" s="152"/>
    </row>
    <row r="120" spans="2:15" s="150" customFormat="1" ht="13.5" customHeight="1">
      <c r="B120" s="46"/>
      <c r="C120" s="163"/>
      <c r="D120" s="149"/>
      <c r="E120" s="39"/>
      <c r="F120" s="39"/>
      <c r="J120" s="166"/>
      <c r="K120" s="151"/>
      <c r="N120" s="152"/>
      <c r="O120" s="152"/>
    </row>
    <row r="121" spans="2:15" s="150" customFormat="1" ht="13.5" customHeight="1">
      <c r="B121" s="46"/>
      <c r="C121" s="163"/>
      <c r="D121" s="149"/>
      <c r="E121" s="39"/>
      <c r="F121" s="39"/>
      <c r="J121" s="166"/>
      <c r="K121" s="151"/>
      <c r="N121" s="152"/>
      <c r="O121" s="152"/>
    </row>
    <row r="122" spans="2:15" s="150" customFormat="1" ht="13.5" customHeight="1">
      <c r="B122" s="46"/>
      <c r="C122" s="163"/>
      <c r="D122" s="149"/>
      <c r="E122" s="39"/>
      <c r="F122" s="39"/>
      <c r="J122" s="166"/>
      <c r="K122" s="151"/>
      <c r="N122" s="152"/>
      <c r="O122" s="152"/>
    </row>
    <row r="123" spans="2:15" s="150" customFormat="1" ht="13.5" customHeight="1">
      <c r="B123" s="46"/>
      <c r="C123" s="163"/>
      <c r="D123" s="149"/>
      <c r="E123" s="39"/>
      <c r="F123" s="39"/>
      <c r="J123" s="166"/>
      <c r="K123" s="151"/>
      <c r="N123" s="152"/>
      <c r="O123" s="152"/>
    </row>
    <row r="124" spans="2:15" s="150" customFormat="1" ht="13.5" customHeight="1">
      <c r="B124" s="46"/>
      <c r="C124" s="163"/>
      <c r="D124" s="149"/>
      <c r="E124" s="39"/>
      <c r="F124" s="39"/>
      <c r="J124" s="166"/>
      <c r="K124" s="151"/>
      <c r="N124" s="152"/>
      <c r="O124" s="152"/>
    </row>
    <row r="125" spans="2:15" s="150" customFormat="1" ht="13.5" customHeight="1">
      <c r="B125" s="46"/>
      <c r="C125" s="163"/>
      <c r="D125" s="149"/>
      <c r="E125" s="39"/>
      <c r="F125" s="39"/>
      <c r="J125" s="166"/>
      <c r="K125" s="151"/>
      <c r="N125" s="152"/>
      <c r="O125" s="152"/>
    </row>
    <row r="126" spans="2:15" s="150" customFormat="1" ht="13.5" customHeight="1">
      <c r="B126" s="46"/>
      <c r="C126" s="163"/>
      <c r="D126" s="149"/>
      <c r="E126" s="39"/>
      <c r="F126" s="39"/>
      <c r="J126" s="166"/>
      <c r="K126" s="151"/>
      <c r="N126" s="152"/>
      <c r="O126" s="152"/>
    </row>
    <row r="127" spans="2:15" s="150" customFormat="1" ht="13.5" customHeight="1">
      <c r="B127" s="46"/>
      <c r="C127" s="163"/>
      <c r="D127" s="149"/>
      <c r="E127" s="39"/>
      <c r="F127" s="39"/>
      <c r="J127" s="166"/>
      <c r="K127" s="151"/>
      <c r="N127" s="152"/>
      <c r="O127" s="152"/>
    </row>
    <row r="128" spans="2:15" s="150" customFormat="1" ht="13.5" customHeight="1">
      <c r="B128" s="46"/>
      <c r="C128" s="163"/>
      <c r="D128" s="149"/>
      <c r="E128" s="39"/>
      <c r="F128" s="39"/>
      <c r="J128" s="166"/>
      <c r="K128" s="151"/>
      <c r="N128" s="152"/>
      <c r="O128" s="152"/>
    </row>
    <row r="129" spans="2:15" s="150" customFormat="1" ht="13.5" customHeight="1">
      <c r="B129" s="46"/>
      <c r="C129" s="163"/>
      <c r="D129" s="149"/>
      <c r="E129" s="39"/>
      <c r="F129" s="39"/>
      <c r="J129" s="166"/>
      <c r="K129" s="151"/>
      <c r="N129" s="152"/>
      <c r="O129" s="152"/>
    </row>
    <row r="130" spans="2:15" s="150" customFormat="1" ht="13.5" customHeight="1">
      <c r="B130" s="46"/>
      <c r="C130" s="163"/>
      <c r="D130" s="149"/>
      <c r="E130" s="39"/>
      <c r="F130" s="39"/>
      <c r="J130" s="166"/>
      <c r="K130" s="151"/>
      <c r="N130" s="152"/>
      <c r="O130" s="152"/>
    </row>
    <row r="131" spans="2:15" s="150" customFormat="1" ht="13.5" customHeight="1">
      <c r="B131" s="46"/>
      <c r="C131" s="163"/>
      <c r="D131" s="149"/>
      <c r="E131" s="39"/>
      <c r="F131" s="39"/>
      <c r="J131" s="166"/>
      <c r="K131" s="151"/>
      <c r="N131" s="152"/>
      <c r="O131" s="152"/>
    </row>
    <row r="132" spans="2:15" s="150" customFormat="1" ht="13.5" customHeight="1">
      <c r="B132" s="46"/>
      <c r="C132" s="163"/>
      <c r="D132" s="149"/>
      <c r="E132" s="39"/>
      <c r="F132" s="39"/>
      <c r="J132" s="166"/>
      <c r="K132" s="151"/>
      <c r="N132" s="152"/>
      <c r="O132" s="152"/>
    </row>
    <row r="133" spans="2:15" s="150" customFormat="1" ht="13.5" customHeight="1">
      <c r="B133" s="46"/>
      <c r="C133" s="163"/>
      <c r="D133" s="149"/>
      <c r="E133" s="39"/>
      <c r="F133" s="39"/>
      <c r="J133" s="166"/>
      <c r="K133" s="151"/>
      <c r="N133" s="152"/>
      <c r="O133" s="152"/>
    </row>
    <row r="134" spans="2:15" s="150" customFormat="1" ht="13.5" customHeight="1">
      <c r="B134" s="46"/>
      <c r="C134" s="163"/>
      <c r="D134" s="149"/>
      <c r="E134" s="39"/>
      <c r="F134" s="39"/>
      <c r="J134" s="166"/>
      <c r="K134" s="151"/>
      <c r="N134" s="152"/>
      <c r="O134" s="152"/>
    </row>
    <row r="135" spans="2:15" s="150" customFormat="1" ht="13.5" customHeight="1">
      <c r="B135" s="46"/>
      <c r="C135" s="163"/>
      <c r="D135" s="149"/>
      <c r="E135" s="39"/>
      <c r="F135" s="39"/>
      <c r="J135" s="166"/>
      <c r="K135" s="151"/>
      <c r="N135" s="152"/>
      <c r="O135" s="152"/>
    </row>
    <row r="136" spans="2:15" s="150" customFormat="1" ht="13.5" customHeight="1">
      <c r="B136" s="46"/>
      <c r="C136" s="163"/>
      <c r="D136" s="149"/>
      <c r="E136" s="39"/>
      <c r="F136" s="39"/>
      <c r="J136" s="166"/>
      <c r="K136" s="151"/>
      <c r="N136" s="152"/>
      <c r="O136" s="152"/>
    </row>
    <row r="137" spans="2:15" s="150" customFormat="1" ht="13.5" customHeight="1">
      <c r="B137" s="46"/>
      <c r="C137" s="163"/>
      <c r="D137" s="149"/>
      <c r="E137" s="39"/>
      <c r="F137" s="39"/>
      <c r="J137" s="166"/>
      <c r="K137" s="151"/>
      <c r="N137" s="152"/>
      <c r="O137" s="152"/>
    </row>
    <row r="138" spans="2:15" s="150" customFormat="1" ht="13.5" customHeight="1">
      <c r="B138" s="46"/>
      <c r="C138" s="163"/>
      <c r="D138" s="149"/>
      <c r="E138" s="39"/>
      <c r="F138" s="39"/>
      <c r="J138" s="166"/>
      <c r="K138" s="151"/>
      <c r="N138" s="152"/>
      <c r="O138" s="152"/>
    </row>
    <row r="139" spans="2:15" s="150" customFormat="1" ht="13.5" customHeight="1">
      <c r="B139" s="46"/>
      <c r="C139" s="163"/>
      <c r="D139" s="149"/>
      <c r="E139" s="39"/>
      <c r="F139" s="39"/>
      <c r="J139" s="166"/>
      <c r="K139" s="151"/>
      <c r="N139" s="152"/>
      <c r="O139" s="152"/>
    </row>
    <row r="140" spans="2:15" s="150" customFormat="1" ht="13.5" customHeight="1">
      <c r="B140" s="46"/>
      <c r="C140" s="163"/>
      <c r="D140" s="149"/>
      <c r="E140" s="39"/>
      <c r="F140" s="39"/>
      <c r="J140" s="166"/>
      <c r="K140" s="151"/>
      <c r="N140" s="152"/>
      <c r="O140" s="152"/>
    </row>
    <row r="141" spans="2:15" s="150" customFormat="1" ht="13.5" customHeight="1">
      <c r="B141" s="46"/>
      <c r="C141" s="163"/>
      <c r="D141" s="149"/>
      <c r="E141" s="39"/>
      <c r="F141" s="39"/>
      <c r="J141" s="166"/>
      <c r="K141" s="151"/>
      <c r="N141" s="152"/>
      <c r="O141" s="152"/>
    </row>
    <row r="142" spans="2:15" s="150" customFormat="1" ht="13.5" customHeight="1">
      <c r="B142" s="46"/>
      <c r="C142" s="163"/>
      <c r="D142" s="149"/>
      <c r="E142" s="39"/>
      <c r="F142" s="39"/>
      <c r="J142" s="166"/>
      <c r="K142" s="151"/>
      <c r="N142" s="152"/>
      <c r="O142" s="152"/>
    </row>
    <row r="143" spans="2:15" s="150" customFormat="1" ht="13.5" customHeight="1">
      <c r="B143" s="46"/>
      <c r="C143" s="163"/>
      <c r="D143" s="149"/>
      <c r="E143" s="39"/>
      <c r="F143" s="39"/>
      <c r="J143" s="166"/>
      <c r="K143" s="151"/>
      <c r="N143" s="152"/>
      <c r="O143" s="152"/>
    </row>
    <row r="144" spans="2:15" s="150" customFormat="1" ht="13.5" customHeight="1">
      <c r="B144" s="46"/>
      <c r="C144" s="163"/>
      <c r="D144" s="149"/>
      <c r="E144" s="39"/>
      <c r="F144" s="39"/>
      <c r="J144" s="166"/>
      <c r="K144" s="151"/>
      <c r="N144" s="152"/>
      <c r="O144" s="152"/>
    </row>
    <row r="145" spans="2:15" s="150" customFormat="1" ht="13.5" customHeight="1">
      <c r="B145" s="46"/>
      <c r="C145" s="163"/>
      <c r="D145" s="149"/>
      <c r="E145" s="39"/>
      <c r="F145" s="39"/>
      <c r="J145" s="166"/>
      <c r="K145" s="151"/>
      <c r="N145" s="152"/>
      <c r="O145" s="152"/>
    </row>
    <row r="146" spans="2:15" s="150" customFormat="1" ht="13.5" customHeight="1">
      <c r="B146" s="46"/>
      <c r="C146" s="163"/>
      <c r="D146" s="149"/>
      <c r="E146" s="39"/>
      <c r="F146" s="39"/>
      <c r="J146" s="166"/>
      <c r="K146" s="151"/>
      <c r="N146" s="152"/>
      <c r="O146" s="152"/>
    </row>
    <row r="147" spans="2:15" s="150" customFormat="1" ht="13.5" customHeight="1">
      <c r="B147" s="46"/>
      <c r="C147" s="163"/>
      <c r="D147" s="149"/>
      <c r="E147" s="39"/>
      <c r="F147" s="39"/>
      <c r="J147" s="166"/>
      <c r="K147" s="151"/>
      <c r="N147" s="152"/>
      <c r="O147" s="152"/>
    </row>
    <row r="148" spans="2:15" s="150" customFormat="1" ht="13.5" customHeight="1">
      <c r="B148" s="46"/>
      <c r="C148" s="163"/>
      <c r="D148" s="149"/>
      <c r="E148" s="39"/>
      <c r="F148" s="39"/>
      <c r="J148" s="166"/>
      <c r="K148" s="151"/>
      <c r="N148" s="152"/>
      <c r="O148" s="152"/>
    </row>
    <row r="149" spans="2:15" s="150" customFormat="1" ht="13.5" customHeight="1">
      <c r="B149" s="46"/>
      <c r="C149" s="163"/>
      <c r="D149" s="149"/>
      <c r="E149" s="39"/>
      <c r="F149" s="39"/>
      <c r="J149" s="166"/>
      <c r="K149" s="151"/>
      <c r="N149" s="152"/>
      <c r="O149" s="152"/>
    </row>
    <row r="150" spans="2:15" s="150" customFormat="1" ht="13.5" customHeight="1">
      <c r="B150" s="46"/>
      <c r="C150" s="163"/>
      <c r="D150" s="149"/>
      <c r="E150" s="39"/>
      <c r="F150" s="39"/>
      <c r="J150" s="166"/>
      <c r="K150" s="151"/>
      <c r="N150" s="152"/>
      <c r="O150" s="152"/>
    </row>
    <row r="151" spans="2:15" s="150" customFormat="1" ht="13.5" customHeight="1">
      <c r="B151" s="46"/>
      <c r="C151" s="163"/>
      <c r="D151" s="149"/>
      <c r="E151" s="39"/>
      <c r="F151" s="39"/>
      <c r="J151" s="166"/>
      <c r="K151" s="151"/>
      <c r="N151" s="152"/>
      <c r="O151" s="152"/>
    </row>
    <row r="152" spans="2:15" s="150" customFormat="1" ht="13.5" customHeight="1">
      <c r="B152" s="46"/>
      <c r="C152" s="163"/>
      <c r="D152" s="149"/>
      <c r="E152" s="39"/>
      <c r="F152" s="39"/>
      <c r="J152" s="166"/>
      <c r="K152" s="151"/>
      <c r="N152" s="152"/>
      <c r="O152" s="152"/>
    </row>
    <row r="153" spans="2:15" s="150" customFormat="1" ht="13.5" customHeight="1">
      <c r="B153" s="46"/>
      <c r="C153" s="163"/>
      <c r="D153" s="149"/>
      <c r="E153" s="39"/>
      <c r="F153" s="39"/>
      <c r="J153" s="166"/>
      <c r="K153" s="151"/>
      <c r="N153" s="152"/>
      <c r="O153" s="152"/>
    </row>
    <row r="154" spans="2:15" s="150" customFormat="1" ht="13.5" customHeight="1">
      <c r="B154" s="46"/>
      <c r="C154" s="163"/>
      <c r="D154" s="149"/>
      <c r="E154" s="39"/>
      <c r="F154" s="39"/>
      <c r="J154" s="166"/>
      <c r="K154" s="151"/>
      <c r="N154" s="152"/>
      <c r="O154" s="152"/>
    </row>
    <row r="155" spans="2:15" s="150" customFormat="1" ht="13.5" customHeight="1">
      <c r="B155" s="46"/>
      <c r="C155" s="163"/>
      <c r="D155" s="149"/>
      <c r="E155" s="39"/>
      <c r="F155" s="39"/>
      <c r="J155" s="166"/>
      <c r="K155" s="151"/>
      <c r="N155" s="152"/>
      <c r="O155" s="152"/>
    </row>
    <row r="156" spans="2:15" s="150" customFormat="1" ht="13.5" customHeight="1">
      <c r="B156" s="46"/>
      <c r="C156" s="163"/>
      <c r="D156" s="149"/>
      <c r="E156" s="39"/>
      <c r="F156" s="39"/>
      <c r="J156" s="166"/>
      <c r="K156" s="151"/>
      <c r="N156" s="152"/>
      <c r="O156" s="152"/>
    </row>
    <row r="157" spans="2:15" s="150" customFormat="1" ht="13.5" customHeight="1">
      <c r="B157" s="46"/>
      <c r="C157" s="163"/>
      <c r="D157" s="149"/>
      <c r="E157" s="39"/>
      <c r="F157" s="39"/>
      <c r="J157" s="166"/>
      <c r="K157" s="151"/>
      <c r="N157" s="152"/>
      <c r="O157" s="152"/>
    </row>
    <row r="158" spans="2:15" s="150" customFormat="1" ht="13.5" customHeight="1">
      <c r="B158" s="46"/>
      <c r="C158" s="163"/>
      <c r="D158" s="149"/>
      <c r="E158" s="39"/>
      <c r="F158" s="39"/>
      <c r="J158" s="166"/>
      <c r="K158" s="151"/>
      <c r="N158" s="152"/>
      <c r="O158" s="152"/>
    </row>
    <row r="159" spans="2:15" s="150" customFormat="1" ht="13.5" customHeight="1">
      <c r="B159" s="46"/>
      <c r="C159" s="163"/>
      <c r="D159" s="149"/>
      <c r="E159" s="39"/>
      <c r="F159" s="39"/>
      <c r="J159" s="166"/>
      <c r="K159" s="151"/>
      <c r="N159" s="152"/>
      <c r="O159" s="152"/>
    </row>
    <row r="160" spans="2:15" s="150" customFormat="1" ht="13.5" customHeight="1">
      <c r="B160" s="46"/>
      <c r="C160" s="163"/>
      <c r="D160" s="149"/>
      <c r="E160" s="39"/>
      <c r="F160" s="39"/>
      <c r="J160" s="166"/>
      <c r="K160" s="151"/>
      <c r="N160" s="152"/>
      <c r="O160" s="152"/>
    </row>
    <row r="161" spans="2:15" s="150" customFormat="1" ht="13.5" customHeight="1">
      <c r="B161" s="46"/>
      <c r="C161" s="163"/>
      <c r="D161" s="149"/>
      <c r="E161" s="39"/>
      <c r="F161" s="39"/>
      <c r="J161" s="166"/>
      <c r="K161" s="151"/>
      <c r="N161" s="152"/>
      <c r="O161" s="152"/>
    </row>
    <row r="162" spans="2:15" s="150" customFormat="1" ht="13.5" customHeight="1">
      <c r="B162" s="46"/>
      <c r="C162" s="163"/>
      <c r="D162" s="149"/>
      <c r="E162" s="39"/>
      <c r="F162" s="39"/>
      <c r="J162" s="166"/>
      <c r="K162" s="151"/>
      <c r="N162" s="152"/>
      <c r="O162" s="152"/>
    </row>
    <row r="163" spans="2:15" s="150" customFormat="1" ht="13.5" customHeight="1">
      <c r="B163" s="46"/>
      <c r="C163" s="163"/>
      <c r="D163" s="149"/>
      <c r="E163" s="39"/>
      <c r="F163" s="39"/>
      <c r="J163" s="166"/>
      <c r="K163" s="151"/>
      <c r="N163" s="152"/>
      <c r="O163" s="152"/>
    </row>
    <row r="164" spans="2:15" s="150" customFormat="1" ht="13.5" customHeight="1">
      <c r="B164" s="46"/>
      <c r="C164" s="163"/>
      <c r="D164" s="149"/>
      <c r="E164" s="39"/>
      <c r="F164" s="39"/>
      <c r="J164" s="166"/>
      <c r="K164" s="151"/>
      <c r="N164" s="152"/>
      <c r="O164" s="152"/>
    </row>
    <row r="165" spans="2:15" s="150" customFormat="1" ht="13.5" customHeight="1">
      <c r="B165" s="46"/>
      <c r="C165" s="163"/>
      <c r="D165" s="149"/>
      <c r="E165" s="39"/>
      <c r="F165" s="39"/>
      <c r="J165" s="166"/>
      <c r="K165" s="151"/>
      <c r="N165" s="152"/>
      <c r="O165" s="152"/>
    </row>
    <row r="166" spans="2:15" s="150" customFormat="1" ht="13.5" customHeight="1">
      <c r="B166" s="46"/>
      <c r="C166" s="163"/>
      <c r="D166" s="149"/>
      <c r="E166" s="39"/>
      <c r="F166" s="39"/>
      <c r="J166" s="166"/>
      <c r="K166" s="151"/>
      <c r="N166" s="152"/>
      <c r="O166" s="152"/>
    </row>
    <row r="167" spans="2:15" s="150" customFormat="1" ht="13.5" customHeight="1">
      <c r="B167" s="46"/>
      <c r="C167" s="163"/>
      <c r="D167" s="149"/>
      <c r="E167" s="39"/>
      <c r="F167" s="39"/>
      <c r="J167" s="166"/>
      <c r="K167" s="151"/>
      <c r="N167" s="152"/>
      <c r="O167" s="152"/>
    </row>
    <row r="168" spans="2:15" s="150" customFormat="1" ht="13.5" customHeight="1">
      <c r="B168" s="46"/>
      <c r="C168" s="163"/>
      <c r="D168" s="149"/>
      <c r="E168" s="39"/>
      <c r="F168" s="39"/>
      <c r="J168" s="166"/>
      <c r="K168" s="151"/>
      <c r="N168" s="152"/>
      <c r="O168" s="152"/>
    </row>
    <row r="169" spans="2:15" s="150" customFormat="1" ht="13.5" customHeight="1">
      <c r="B169" s="46"/>
      <c r="C169" s="163"/>
      <c r="D169" s="149"/>
      <c r="E169" s="39"/>
      <c r="F169" s="39"/>
      <c r="J169" s="166"/>
      <c r="K169" s="151"/>
      <c r="N169" s="152"/>
      <c r="O169" s="152"/>
    </row>
    <row r="170" spans="2:15" s="150" customFormat="1" ht="13.5" customHeight="1">
      <c r="B170" s="46"/>
      <c r="C170" s="163"/>
      <c r="D170" s="149"/>
      <c r="E170" s="39"/>
      <c r="F170" s="39"/>
      <c r="J170" s="166"/>
      <c r="K170" s="151"/>
      <c r="N170" s="152"/>
      <c r="O170" s="152"/>
    </row>
    <row r="171" spans="2:15" s="150" customFormat="1" ht="13.5" customHeight="1">
      <c r="B171" s="46"/>
      <c r="C171" s="163"/>
      <c r="D171" s="149"/>
      <c r="E171" s="39"/>
      <c r="F171" s="39"/>
      <c r="J171" s="166"/>
      <c r="K171" s="151"/>
      <c r="N171" s="152"/>
      <c r="O171" s="152"/>
    </row>
    <row r="172" spans="2:15" s="150" customFormat="1" ht="13.5" customHeight="1">
      <c r="B172" s="46"/>
      <c r="C172" s="163"/>
      <c r="D172" s="149"/>
      <c r="E172" s="39"/>
      <c r="F172" s="39"/>
      <c r="J172" s="166"/>
      <c r="K172" s="151"/>
      <c r="N172" s="152"/>
      <c r="O172" s="152"/>
    </row>
    <row r="173" spans="2:15" s="150" customFormat="1" ht="13.5" customHeight="1">
      <c r="B173" s="46"/>
      <c r="C173" s="163"/>
      <c r="D173" s="149"/>
      <c r="E173" s="39"/>
      <c r="F173" s="39"/>
      <c r="J173" s="166"/>
      <c r="K173" s="151"/>
      <c r="N173" s="152"/>
      <c r="O173" s="152"/>
    </row>
    <row r="174" spans="2:15" s="150" customFormat="1" ht="13.5" customHeight="1">
      <c r="B174" s="46"/>
      <c r="C174" s="163"/>
      <c r="D174" s="149"/>
      <c r="E174" s="39"/>
      <c r="F174" s="39"/>
      <c r="J174" s="166"/>
      <c r="K174" s="151"/>
      <c r="N174" s="152"/>
      <c r="O174" s="152"/>
    </row>
    <row r="175" spans="2:15" s="150" customFormat="1" ht="13.5" customHeight="1">
      <c r="B175" s="46"/>
      <c r="C175" s="163"/>
      <c r="D175" s="149"/>
      <c r="E175" s="39"/>
      <c r="F175" s="39"/>
      <c r="J175" s="166"/>
      <c r="K175" s="151"/>
      <c r="N175" s="152"/>
      <c r="O175" s="152"/>
    </row>
    <row r="176" spans="2:15" s="150" customFormat="1" ht="13.5" customHeight="1">
      <c r="B176" s="46"/>
      <c r="C176" s="163"/>
      <c r="D176" s="149"/>
      <c r="E176" s="39"/>
      <c r="F176" s="39"/>
      <c r="J176" s="166"/>
      <c r="K176" s="151"/>
      <c r="N176" s="152"/>
      <c r="O176" s="152"/>
    </row>
    <row r="177" spans="2:15" s="150" customFormat="1" ht="13.5" customHeight="1">
      <c r="B177" s="46"/>
      <c r="C177" s="163"/>
      <c r="D177" s="149"/>
      <c r="E177" s="39"/>
      <c r="F177" s="39"/>
      <c r="J177" s="166"/>
      <c r="K177" s="151"/>
      <c r="N177" s="152"/>
      <c r="O177" s="152"/>
    </row>
    <row r="178" spans="2:15" s="150" customFormat="1" ht="13.5" customHeight="1">
      <c r="B178" s="46"/>
      <c r="C178" s="163"/>
      <c r="D178" s="149"/>
      <c r="E178" s="39"/>
      <c r="F178" s="39"/>
      <c r="J178" s="166"/>
      <c r="K178" s="151"/>
      <c r="N178" s="152"/>
      <c r="O178" s="152"/>
    </row>
    <row r="179" spans="2:15" s="150" customFormat="1" ht="13.5" customHeight="1">
      <c r="B179" s="46"/>
      <c r="C179" s="163"/>
      <c r="D179" s="149"/>
      <c r="E179" s="39"/>
      <c r="F179" s="39"/>
      <c r="J179" s="166"/>
      <c r="K179" s="151"/>
      <c r="N179" s="152"/>
      <c r="O179" s="152"/>
    </row>
    <row r="180" spans="2:15" s="150" customFormat="1" ht="13.5" customHeight="1">
      <c r="B180" s="46"/>
      <c r="C180" s="163"/>
      <c r="D180" s="149"/>
      <c r="E180" s="39"/>
      <c r="F180" s="39"/>
      <c r="J180" s="166"/>
      <c r="K180" s="151"/>
      <c r="N180" s="152"/>
      <c r="O180" s="152"/>
    </row>
    <row r="181" spans="2:15" s="150" customFormat="1" ht="13.5" customHeight="1">
      <c r="B181" s="46"/>
      <c r="C181" s="163"/>
      <c r="D181" s="149"/>
      <c r="E181" s="39"/>
      <c r="F181" s="39"/>
      <c r="J181" s="166"/>
      <c r="K181" s="151"/>
      <c r="N181" s="152"/>
      <c r="O181" s="152"/>
    </row>
    <row r="182" spans="2:15" s="150" customFormat="1" ht="13.5" customHeight="1">
      <c r="B182" s="46"/>
      <c r="C182" s="163"/>
      <c r="D182" s="149"/>
      <c r="E182" s="39"/>
      <c r="F182" s="39"/>
      <c r="J182" s="166"/>
      <c r="K182" s="151"/>
      <c r="N182" s="152"/>
      <c r="O182" s="152"/>
    </row>
    <row r="183" spans="2:15" s="150" customFormat="1" ht="13.5" customHeight="1">
      <c r="B183" s="46"/>
      <c r="C183" s="163"/>
      <c r="D183" s="149"/>
      <c r="E183" s="39"/>
      <c r="F183" s="39"/>
      <c r="J183" s="166"/>
      <c r="K183" s="151"/>
      <c r="N183" s="152"/>
      <c r="O183" s="152"/>
    </row>
    <row r="184" spans="2:15" s="150" customFormat="1" ht="13.5" customHeight="1">
      <c r="B184" s="46"/>
      <c r="C184" s="163"/>
      <c r="D184" s="149"/>
      <c r="E184" s="39"/>
      <c r="F184" s="39"/>
      <c r="J184" s="166"/>
      <c r="K184" s="151"/>
      <c r="N184" s="152"/>
      <c r="O184" s="152"/>
    </row>
    <row r="185" spans="2:15" s="150" customFormat="1" ht="13.5" customHeight="1">
      <c r="B185" s="46"/>
      <c r="C185" s="163"/>
      <c r="D185" s="149"/>
      <c r="E185" s="39"/>
      <c r="F185" s="39"/>
      <c r="J185" s="166"/>
      <c r="K185" s="151"/>
      <c r="N185" s="152"/>
      <c r="O185" s="152"/>
    </row>
    <row r="186" spans="2:15" s="150" customFormat="1" ht="13.5" customHeight="1">
      <c r="B186" s="46"/>
      <c r="C186" s="163"/>
      <c r="D186" s="149"/>
      <c r="E186" s="39"/>
      <c r="F186" s="39"/>
      <c r="J186" s="166"/>
      <c r="K186" s="151"/>
      <c r="N186" s="152"/>
      <c r="O186" s="152"/>
    </row>
    <row r="187" spans="2:15" s="150" customFormat="1" ht="13.5" customHeight="1">
      <c r="B187" s="46"/>
      <c r="C187" s="163"/>
      <c r="D187" s="149"/>
      <c r="E187" s="39"/>
      <c r="F187" s="39"/>
      <c r="J187" s="166"/>
      <c r="K187" s="151"/>
      <c r="N187" s="152"/>
      <c r="O187" s="152"/>
    </row>
    <row r="188" spans="2:15" s="150" customFormat="1" ht="13.5" customHeight="1">
      <c r="B188" s="46"/>
      <c r="C188" s="163"/>
      <c r="D188" s="149"/>
      <c r="E188" s="39"/>
      <c r="F188" s="39"/>
      <c r="J188" s="166"/>
      <c r="K188" s="151"/>
      <c r="N188" s="152"/>
      <c r="O188" s="152"/>
    </row>
    <row r="189" spans="2:15" s="150" customFormat="1" ht="13.5" customHeight="1">
      <c r="B189" s="46"/>
      <c r="C189" s="163"/>
      <c r="D189" s="149"/>
      <c r="E189" s="39"/>
      <c r="F189" s="39"/>
      <c r="J189" s="166"/>
      <c r="K189" s="151"/>
      <c r="N189" s="152"/>
      <c r="O189" s="152"/>
    </row>
    <row r="190" spans="2:15" s="150" customFormat="1" ht="13.5" customHeight="1">
      <c r="B190" s="46"/>
      <c r="C190" s="163"/>
      <c r="D190" s="149"/>
      <c r="E190" s="39"/>
      <c r="F190" s="39"/>
      <c r="J190" s="166"/>
      <c r="K190" s="151"/>
      <c r="N190" s="152"/>
      <c r="O190" s="152"/>
    </row>
    <row r="191" spans="2:15" s="150" customFormat="1" ht="13.5" customHeight="1">
      <c r="B191" s="46"/>
      <c r="C191" s="163"/>
      <c r="D191" s="149"/>
      <c r="E191" s="39"/>
      <c r="F191" s="39"/>
      <c r="J191" s="166"/>
      <c r="K191" s="151"/>
      <c r="N191" s="152"/>
      <c r="O191" s="152"/>
    </row>
    <row r="192" spans="2:15" s="150" customFormat="1" ht="13.5" customHeight="1">
      <c r="B192" s="46"/>
      <c r="C192" s="163"/>
      <c r="D192" s="149"/>
      <c r="E192" s="39"/>
      <c r="F192" s="39"/>
      <c r="J192" s="166"/>
      <c r="K192" s="151"/>
      <c r="N192" s="152"/>
      <c r="O192" s="152"/>
    </row>
    <row r="193" spans="2:15" s="150" customFormat="1" ht="13.5" customHeight="1">
      <c r="B193" s="46"/>
      <c r="C193" s="163"/>
      <c r="D193" s="149"/>
      <c r="E193" s="39"/>
      <c r="F193" s="39"/>
      <c r="J193" s="166"/>
      <c r="K193" s="151"/>
      <c r="N193" s="152"/>
      <c r="O193" s="152"/>
    </row>
    <row r="194" spans="2:15" s="150" customFormat="1" ht="13.5" customHeight="1">
      <c r="B194" s="46"/>
      <c r="C194" s="163"/>
      <c r="D194" s="149"/>
      <c r="E194" s="39"/>
      <c r="F194" s="39"/>
      <c r="J194" s="166"/>
      <c r="K194" s="151"/>
      <c r="N194" s="152"/>
      <c r="O194" s="152"/>
    </row>
    <row r="195" spans="2:15" s="150" customFormat="1" ht="13.5" customHeight="1">
      <c r="B195" s="46"/>
      <c r="C195" s="163"/>
      <c r="D195" s="149"/>
      <c r="E195" s="39"/>
      <c r="F195" s="39"/>
      <c r="J195" s="166"/>
      <c r="K195" s="151"/>
      <c r="N195" s="152"/>
      <c r="O195" s="152"/>
    </row>
    <row r="196" spans="2:15" s="150" customFormat="1" ht="13.5" customHeight="1">
      <c r="B196" s="46"/>
      <c r="C196" s="163"/>
      <c r="D196" s="149"/>
      <c r="E196" s="39"/>
      <c r="F196" s="39"/>
      <c r="J196" s="166"/>
      <c r="K196" s="151"/>
      <c r="N196" s="152"/>
      <c r="O196" s="152"/>
    </row>
    <row r="197" spans="2:15" s="150" customFormat="1" ht="13.5" customHeight="1">
      <c r="B197" s="46"/>
      <c r="C197" s="163"/>
      <c r="D197" s="149"/>
      <c r="E197" s="39"/>
      <c r="F197" s="39"/>
      <c r="J197" s="166"/>
      <c r="K197" s="151"/>
      <c r="N197" s="152"/>
      <c r="O197" s="152"/>
    </row>
    <row r="198" spans="2:15" s="150" customFormat="1" ht="13.5" customHeight="1">
      <c r="B198" s="46"/>
      <c r="C198" s="163"/>
      <c r="D198" s="149"/>
      <c r="E198" s="39"/>
      <c r="F198" s="39"/>
      <c r="J198" s="166"/>
      <c r="K198" s="151"/>
      <c r="N198" s="152"/>
      <c r="O198" s="152"/>
    </row>
    <row r="199" spans="2:15" s="150" customFormat="1" ht="13.5" customHeight="1">
      <c r="B199" s="46"/>
      <c r="C199" s="163"/>
      <c r="D199" s="149"/>
      <c r="E199" s="39"/>
      <c r="F199" s="39"/>
      <c r="J199" s="166"/>
      <c r="K199" s="151"/>
      <c r="N199" s="152"/>
      <c r="O199" s="152"/>
    </row>
    <row r="200" spans="2:15" s="150" customFormat="1" ht="13.5" customHeight="1">
      <c r="B200" s="46"/>
      <c r="C200" s="163"/>
      <c r="D200" s="149"/>
      <c r="E200" s="39"/>
      <c r="F200" s="39"/>
      <c r="J200" s="166"/>
      <c r="K200" s="151"/>
      <c r="N200" s="152"/>
      <c r="O200" s="152"/>
    </row>
    <row r="201" spans="2:15" s="150" customFormat="1" ht="13.5" customHeight="1">
      <c r="B201" s="46"/>
      <c r="C201" s="163"/>
      <c r="D201" s="149"/>
      <c r="E201" s="39"/>
      <c r="F201" s="39"/>
      <c r="J201" s="166"/>
      <c r="K201" s="151"/>
      <c r="N201" s="152"/>
      <c r="O201" s="152"/>
    </row>
    <row r="202" spans="2:15" s="150" customFormat="1" ht="13.5" customHeight="1">
      <c r="B202" s="46"/>
      <c r="C202" s="163"/>
      <c r="D202" s="149"/>
      <c r="E202" s="39"/>
      <c r="F202" s="39"/>
      <c r="J202" s="166"/>
      <c r="K202" s="151"/>
      <c r="N202" s="152"/>
      <c r="O202" s="152"/>
    </row>
    <row r="203" spans="2:15" s="150" customFormat="1" ht="13.5" customHeight="1">
      <c r="B203" s="46"/>
      <c r="C203" s="163"/>
      <c r="D203" s="149"/>
      <c r="E203" s="39"/>
      <c r="F203" s="39"/>
      <c r="J203" s="166"/>
      <c r="K203" s="151"/>
      <c r="N203" s="152"/>
      <c r="O203" s="152"/>
    </row>
    <row r="204" spans="2:15" s="150" customFormat="1" ht="13.5" customHeight="1">
      <c r="B204" s="46"/>
      <c r="C204" s="163"/>
      <c r="D204" s="149"/>
      <c r="E204" s="39"/>
      <c r="F204" s="39"/>
      <c r="J204" s="166"/>
      <c r="K204" s="151"/>
      <c r="N204" s="152"/>
      <c r="O204" s="152"/>
    </row>
    <row r="205" spans="2:15" s="150" customFormat="1" ht="13.5" customHeight="1">
      <c r="B205" s="46"/>
      <c r="C205" s="163"/>
      <c r="D205" s="149"/>
      <c r="E205" s="39"/>
      <c r="F205" s="39"/>
      <c r="J205" s="166"/>
      <c r="K205" s="151"/>
      <c r="N205" s="152"/>
      <c r="O205" s="152"/>
    </row>
    <row r="206" spans="2:15" s="150" customFormat="1" ht="13.5" customHeight="1">
      <c r="B206" s="46"/>
      <c r="C206" s="163"/>
      <c r="D206" s="149"/>
      <c r="E206" s="39"/>
      <c r="F206" s="39"/>
      <c r="J206" s="166"/>
      <c r="K206" s="151"/>
      <c r="N206" s="152"/>
      <c r="O206" s="152"/>
    </row>
    <row r="207" spans="2:15" s="150" customFormat="1" ht="13.5" customHeight="1">
      <c r="B207" s="46"/>
      <c r="C207" s="163"/>
      <c r="D207" s="149"/>
      <c r="E207" s="39"/>
      <c r="F207" s="39"/>
      <c r="J207" s="166"/>
      <c r="K207" s="151"/>
      <c r="N207" s="152"/>
      <c r="O207" s="152"/>
    </row>
    <row r="208" spans="2:15" s="150" customFormat="1" ht="13.5" customHeight="1">
      <c r="B208" s="46"/>
      <c r="C208" s="163"/>
      <c r="D208" s="149"/>
      <c r="E208" s="39"/>
      <c r="F208" s="39"/>
      <c r="J208" s="166"/>
      <c r="K208" s="151"/>
      <c r="N208" s="152"/>
      <c r="O208" s="152"/>
    </row>
    <row r="209" spans="2:15" s="150" customFormat="1" ht="13.5" customHeight="1">
      <c r="B209" s="46"/>
      <c r="C209" s="163"/>
      <c r="D209" s="149"/>
      <c r="E209" s="39"/>
      <c r="F209" s="39"/>
      <c r="J209" s="166"/>
      <c r="K209" s="151"/>
      <c r="N209" s="152"/>
      <c r="O209" s="152"/>
    </row>
    <row r="210" spans="2:15" s="150" customFormat="1" ht="13.5" customHeight="1">
      <c r="B210" s="46"/>
      <c r="C210" s="163"/>
      <c r="D210" s="149"/>
      <c r="E210" s="39"/>
      <c r="F210" s="39"/>
      <c r="J210" s="166"/>
      <c r="K210" s="151"/>
      <c r="N210" s="152"/>
      <c r="O210" s="152"/>
    </row>
    <row r="211" spans="2:15" s="150" customFormat="1" ht="13.5" customHeight="1">
      <c r="B211" s="46"/>
      <c r="C211" s="163"/>
      <c r="D211" s="149"/>
      <c r="E211" s="39"/>
      <c r="F211" s="39"/>
      <c r="J211" s="166"/>
      <c r="K211" s="151"/>
      <c r="N211" s="152"/>
      <c r="O211" s="152"/>
    </row>
    <row r="212" spans="2:15" s="150" customFormat="1" ht="13.5" customHeight="1">
      <c r="B212" s="46"/>
      <c r="C212" s="163"/>
      <c r="D212" s="149"/>
      <c r="E212" s="39"/>
      <c r="F212" s="39"/>
      <c r="J212" s="166"/>
      <c r="K212" s="151"/>
      <c r="N212" s="152"/>
      <c r="O212" s="152"/>
    </row>
    <row r="213" spans="2:15" s="150" customFormat="1" ht="13.5" customHeight="1">
      <c r="B213" s="46"/>
      <c r="C213" s="163"/>
      <c r="D213" s="149"/>
      <c r="E213" s="39"/>
      <c r="F213" s="39"/>
      <c r="J213" s="166"/>
      <c r="K213" s="151"/>
      <c r="N213" s="152"/>
      <c r="O213" s="152"/>
    </row>
    <row r="214" spans="2:15" s="150" customFormat="1" ht="13.5" customHeight="1">
      <c r="B214" s="46"/>
      <c r="C214" s="163"/>
      <c r="D214" s="149"/>
      <c r="E214" s="39"/>
      <c r="F214" s="39"/>
      <c r="J214" s="166"/>
      <c r="K214" s="151"/>
      <c r="N214" s="152"/>
      <c r="O214" s="152"/>
    </row>
    <row r="215" spans="2:15" s="150" customFormat="1" ht="13.5" customHeight="1">
      <c r="B215" s="46"/>
      <c r="C215" s="163"/>
      <c r="D215" s="149"/>
      <c r="E215" s="39"/>
      <c r="F215" s="39"/>
      <c r="J215" s="166"/>
      <c r="K215" s="151"/>
      <c r="N215" s="152"/>
      <c r="O215" s="152"/>
    </row>
    <row r="216" spans="2:15" s="150" customFormat="1" ht="13.5" customHeight="1">
      <c r="B216" s="46"/>
      <c r="C216" s="163"/>
      <c r="D216" s="149"/>
      <c r="E216" s="39"/>
      <c r="F216" s="39"/>
      <c r="J216" s="166"/>
      <c r="K216" s="151"/>
      <c r="N216" s="152"/>
      <c r="O216" s="152"/>
    </row>
    <row r="217" spans="2:15" s="150" customFormat="1" ht="13.5" customHeight="1">
      <c r="B217" s="46"/>
      <c r="C217" s="163"/>
      <c r="D217" s="149"/>
      <c r="E217" s="39"/>
      <c r="F217" s="39"/>
      <c r="J217" s="166"/>
      <c r="K217" s="151"/>
      <c r="N217" s="152"/>
      <c r="O217" s="152"/>
    </row>
    <row r="218" spans="2:15" s="150" customFormat="1" ht="13.5" customHeight="1">
      <c r="B218" s="46"/>
      <c r="C218" s="163"/>
      <c r="D218" s="149"/>
      <c r="E218" s="39"/>
      <c r="F218" s="39"/>
      <c r="J218" s="166"/>
      <c r="K218" s="151"/>
      <c r="N218" s="152"/>
      <c r="O218" s="152"/>
    </row>
    <row r="219" spans="2:15" s="150" customFormat="1" ht="13.5" customHeight="1">
      <c r="B219" s="46"/>
      <c r="C219" s="163"/>
      <c r="D219" s="149"/>
      <c r="E219" s="39"/>
      <c r="F219" s="39"/>
      <c r="J219" s="166"/>
      <c r="K219" s="151"/>
      <c r="N219" s="152"/>
      <c r="O219" s="152"/>
    </row>
    <row r="220" spans="2:15" s="150" customFormat="1" ht="13.5" customHeight="1">
      <c r="B220" s="46"/>
      <c r="C220" s="163"/>
      <c r="D220" s="149"/>
      <c r="E220" s="39"/>
      <c r="F220" s="39"/>
      <c r="J220" s="166"/>
      <c r="K220" s="151"/>
      <c r="N220" s="152"/>
      <c r="O220" s="152"/>
    </row>
    <row r="221" spans="2:15" s="150" customFormat="1" ht="13.5" customHeight="1">
      <c r="B221" s="46"/>
      <c r="C221" s="163"/>
      <c r="D221" s="149"/>
      <c r="E221" s="39"/>
      <c r="F221" s="39"/>
      <c r="J221" s="166"/>
      <c r="K221" s="151"/>
      <c r="N221" s="152"/>
      <c r="O221" s="152"/>
    </row>
    <row r="222" spans="2:15" s="150" customFormat="1" ht="13.5" customHeight="1">
      <c r="B222" s="46"/>
      <c r="C222" s="163"/>
      <c r="D222" s="149"/>
      <c r="E222" s="39"/>
      <c r="F222" s="39"/>
      <c r="J222" s="166"/>
      <c r="K222" s="151"/>
      <c r="N222" s="152"/>
      <c r="O222" s="152"/>
    </row>
    <row r="223" spans="2:15" s="150" customFormat="1" ht="13.5" customHeight="1">
      <c r="B223" s="46"/>
      <c r="C223" s="163"/>
      <c r="D223" s="149"/>
      <c r="E223" s="39"/>
      <c r="F223" s="39"/>
      <c r="J223" s="166"/>
      <c r="K223" s="151"/>
      <c r="N223" s="152"/>
      <c r="O223" s="152"/>
    </row>
    <row r="224" spans="2:15" s="150" customFormat="1" ht="13.5" customHeight="1">
      <c r="B224" s="46"/>
      <c r="C224" s="163"/>
      <c r="D224" s="149"/>
      <c r="E224" s="39"/>
      <c r="F224" s="39"/>
      <c r="J224" s="166"/>
      <c r="K224" s="151"/>
      <c r="N224" s="152"/>
      <c r="O224" s="152"/>
    </row>
    <row r="225" spans="2:15" s="150" customFormat="1" ht="13.5" customHeight="1">
      <c r="B225" s="46"/>
      <c r="C225" s="163"/>
      <c r="D225" s="149"/>
      <c r="E225" s="39"/>
      <c r="F225" s="39"/>
      <c r="J225" s="166"/>
      <c r="K225" s="151"/>
      <c r="N225" s="152"/>
      <c r="O225" s="152"/>
    </row>
    <row r="226" spans="2:15" s="150" customFormat="1" ht="13.5" customHeight="1">
      <c r="B226" s="46"/>
      <c r="C226" s="163"/>
      <c r="D226" s="149"/>
      <c r="E226" s="39"/>
      <c r="F226" s="39"/>
      <c r="J226" s="166"/>
      <c r="K226" s="151"/>
      <c r="N226" s="152"/>
      <c r="O226" s="152"/>
    </row>
    <row r="227" spans="2:15" s="150" customFormat="1" ht="13.5" customHeight="1">
      <c r="B227" s="46"/>
      <c r="C227" s="163"/>
      <c r="D227" s="149"/>
      <c r="E227" s="39"/>
      <c r="F227" s="39"/>
      <c r="J227" s="166"/>
      <c r="K227" s="151"/>
      <c r="N227" s="152"/>
      <c r="O227" s="152"/>
    </row>
    <row r="228" spans="2:15" s="150" customFormat="1" ht="13.5" customHeight="1">
      <c r="B228" s="46"/>
      <c r="C228" s="163"/>
      <c r="D228" s="149"/>
      <c r="E228" s="39"/>
      <c r="F228" s="39"/>
      <c r="J228" s="166"/>
      <c r="K228" s="151"/>
      <c r="N228" s="152"/>
      <c r="O228" s="152"/>
    </row>
    <row r="229" spans="2:15" s="150" customFormat="1" ht="13.5" customHeight="1">
      <c r="B229" s="46"/>
      <c r="C229" s="163"/>
      <c r="D229" s="149"/>
      <c r="E229" s="39"/>
      <c r="F229" s="39"/>
      <c r="J229" s="166"/>
      <c r="K229" s="151"/>
      <c r="N229" s="152"/>
      <c r="O229" s="152"/>
    </row>
    <row r="230" spans="2:15" s="150" customFormat="1" ht="13.5" customHeight="1">
      <c r="B230" s="46"/>
      <c r="C230" s="163"/>
      <c r="D230" s="149"/>
      <c r="E230" s="39"/>
      <c r="F230" s="39"/>
      <c r="J230" s="166"/>
      <c r="K230" s="151"/>
      <c r="N230" s="152"/>
      <c r="O230" s="152"/>
    </row>
    <row r="231" spans="2:15" s="150" customFormat="1" ht="13.5" customHeight="1">
      <c r="B231" s="46"/>
      <c r="C231" s="163"/>
      <c r="D231" s="149"/>
      <c r="E231" s="39"/>
      <c r="F231" s="39"/>
      <c r="J231" s="166"/>
      <c r="K231" s="151"/>
      <c r="N231" s="152"/>
      <c r="O231" s="152"/>
    </row>
    <row r="232" spans="2:15" s="150" customFormat="1" ht="13.5" customHeight="1">
      <c r="B232" s="46"/>
      <c r="C232" s="163"/>
      <c r="D232" s="149"/>
      <c r="E232" s="39"/>
      <c r="F232" s="39"/>
      <c r="J232" s="166"/>
      <c r="K232" s="151"/>
      <c r="N232" s="152"/>
      <c r="O232" s="152"/>
    </row>
    <row r="233" spans="2:15" s="150" customFormat="1" ht="13.5" customHeight="1">
      <c r="B233" s="46"/>
      <c r="C233" s="163"/>
      <c r="D233" s="149"/>
      <c r="E233" s="39"/>
      <c r="F233" s="39"/>
      <c r="J233" s="166"/>
      <c r="K233" s="151"/>
      <c r="N233" s="152"/>
      <c r="O233" s="152"/>
    </row>
    <row r="234" spans="2:15" s="150" customFormat="1" ht="13.5" customHeight="1">
      <c r="B234" s="46"/>
      <c r="C234" s="163"/>
      <c r="D234" s="149"/>
      <c r="E234" s="39"/>
      <c r="F234" s="39"/>
      <c r="J234" s="166"/>
      <c r="K234" s="151"/>
      <c r="N234" s="152"/>
      <c r="O234" s="152"/>
    </row>
    <row r="235" spans="2:15" s="150" customFormat="1" ht="13.5" customHeight="1">
      <c r="B235" s="46"/>
      <c r="C235" s="163"/>
      <c r="D235" s="149"/>
      <c r="E235" s="39"/>
      <c r="F235" s="39"/>
      <c r="J235" s="166"/>
      <c r="K235" s="151"/>
      <c r="N235" s="152"/>
      <c r="O235" s="152"/>
    </row>
    <row r="236" spans="2:15" s="150" customFormat="1" ht="13.5" customHeight="1">
      <c r="B236" s="46"/>
      <c r="C236" s="163"/>
      <c r="D236" s="149"/>
      <c r="E236" s="39"/>
      <c r="F236" s="39"/>
      <c r="J236" s="166"/>
      <c r="K236" s="151"/>
      <c r="N236" s="152"/>
      <c r="O236" s="152"/>
    </row>
    <row r="237" spans="2:15" s="150" customFormat="1" ht="13.5" customHeight="1">
      <c r="B237" s="46"/>
      <c r="C237" s="163"/>
      <c r="D237" s="149"/>
      <c r="E237" s="39"/>
      <c r="F237" s="39"/>
      <c r="J237" s="166"/>
      <c r="K237" s="151"/>
      <c r="N237" s="152"/>
      <c r="O237" s="152"/>
    </row>
    <row r="238" spans="2:15" s="150" customFormat="1" ht="13.5" customHeight="1">
      <c r="B238" s="46"/>
      <c r="C238" s="163"/>
      <c r="D238" s="149"/>
      <c r="E238" s="39"/>
      <c r="F238" s="39"/>
      <c r="J238" s="166"/>
      <c r="K238" s="151"/>
      <c r="N238" s="152"/>
      <c r="O238" s="152"/>
    </row>
    <row r="239" spans="2:15" s="150" customFormat="1" ht="13.5" customHeight="1">
      <c r="B239" s="46"/>
      <c r="C239" s="163"/>
      <c r="D239" s="149"/>
      <c r="E239" s="39"/>
      <c r="F239" s="39"/>
      <c r="J239" s="166"/>
      <c r="K239" s="151"/>
      <c r="N239" s="152"/>
      <c r="O239" s="152"/>
    </row>
    <row r="240" spans="2:15" s="150" customFormat="1" ht="13.5" customHeight="1">
      <c r="B240" s="46"/>
      <c r="C240" s="163"/>
      <c r="D240" s="149"/>
      <c r="E240" s="39"/>
      <c r="F240" s="39"/>
      <c r="J240" s="166"/>
      <c r="K240" s="151"/>
      <c r="N240" s="152"/>
      <c r="O240" s="152"/>
    </row>
    <row r="241" spans="2:15" s="150" customFormat="1" ht="13.5" customHeight="1">
      <c r="B241" s="46"/>
      <c r="C241" s="163"/>
      <c r="D241" s="149"/>
      <c r="E241" s="39"/>
      <c r="F241" s="39"/>
      <c r="J241" s="166"/>
      <c r="K241" s="151"/>
      <c r="N241" s="152"/>
      <c r="O241" s="152"/>
    </row>
    <row r="242" spans="2:15" s="150" customFormat="1" ht="13.5" customHeight="1">
      <c r="B242" s="46"/>
      <c r="C242" s="163"/>
      <c r="D242" s="149"/>
      <c r="E242" s="39"/>
      <c r="F242" s="39"/>
      <c r="J242" s="166"/>
      <c r="K242" s="151"/>
      <c r="N242" s="152"/>
      <c r="O242" s="152"/>
    </row>
    <row r="243" spans="2:15" s="150" customFormat="1" ht="13.5" customHeight="1">
      <c r="B243" s="46"/>
      <c r="C243" s="163"/>
      <c r="D243" s="149"/>
      <c r="E243" s="39"/>
      <c r="F243" s="39"/>
      <c r="J243" s="166"/>
      <c r="K243" s="151"/>
      <c r="N243" s="152"/>
      <c r="O243" s="152"/>
    </row>
    <row r="244" spans="2:15" s="150" customFormat="1" ht="13.5" customHeight="1">
      <c r="B244" s="46"/>
      <c r="C244" s="163"/>
      <c r="D244" s="149"/>
      <c r="E244" s="39"/>
      <c r="F244" s="39"/>
      <c r="J244" s="166"/>
      <c r="K244" s="151"/>
      <c r="N244" s="152"/>
      <c r="O244" s="152"/>
    </row>
    <row r="245" spans="2:15" s="150" customFormat="1" ht="13.5" customHeight="1">
      <c r="B245" s="46"/>
      <c r="C245" s="163"/>
      <c r="D245" s="149"/>
      <c r="E245" s="39"/>
      <c r="F245" s="39"/>
      <c r="J245" s="166"/>
      <c r="K245" s="151"/>
      <c r="N245" s="152"/>
      <c r="O245" s="152"/>
    </row>
    <row r="246" spans="2:15" s="150" customFormat="1" ht="13.5" customHeight="1">
      <c r="B246" s="46"/>
      <c r="C246" s="163"/>
      <c r="D246" s="149"/>
      <c r="E246" s="39"/>
      <c r="F246" s="39"/>
      <c r="J246" s="166"/>
      <c r="K246" s="151"/>
      <c r="N246" s="152"/>
      <c r="O246" s="152"/>
    </row>
    <row r="247" spans="2:15" s="150" customFormat="1" ht="13.5" customHeight="1">
      <c r="B247" s="46"/>
      <c r="C247" s="163"/>
      <c r="D247" s="149"/>
      <c r="E247" s="39"/>
      <c r="F247" s="39"/>
      <c r="J247" s="166"/>
      <c r="K247" s="151"/>
      <c r="N247" s="152"/>
      <c r="O247" s="152"/>
    </row>
    <row r="248" spans="2:15" s="150" customFormat="1" ht="13.5" customHeight="1">
      <c r="B248" s="46"/>
      <c r="C248" s="163"/>
      <c r="D248" s="149"/>
      <c r="E248" s="39"/>
      <c r="F248" s="39"/>
      <c r="J248" s="166"/>
      <c r="K248" s="151"/>
      <c r="N248" s="152"/>
      <c r="O248" s="152"/>
    </row>
    <row r="249" spans="2:15" s="150" customFormat="1" ht="13.5" customHeight="1">
      <c r="B249" s="46"/>
      <c r="C249" s="163"/>
      <c r="D249" s="149"/>
      <c r="E249" s="39"/>
      <c r="F249" s="39"/>
      <c r="J249" s="166"/>
      <c r="K249" s="151"/>
      <c r="N249" s="152"/>
      <c r="O249" s="152"/>
    </row>
    <row r="250" spans="2:15" s="150" customFormat="1" ht="13.5" customHeight="1">
      <c r="B250" s="46"/>
      <c r="C250" s="163"/>
      <c r="D250" s="149"/>
      <c r="E250" s="39"/>
      <c r="F250" s="39"/>
      <c r="J250" s="166"/>
      <c r="K250" s="151"/>
      <c r="N250" s="152"/>
      <c r="O250" s="152"/>
    </row>
    <row r="251" spans="2:15" s="150" customFormat="1" ht="13.5" customHeight="1">
      <c r="B251" s="46"/>
      <c r="C251" s="163"/>
      <c r="D251" s="149"/>
      <c r="E251" s="39"/>
      <c r="F251" s="39"/>
      <c r="J251" s="166"/>
      <c r="K251" s="151"/>
      <c r="N251" s="152"/>
      <c r="O251" s="152"/>
    </row>
    <row r="252" spans="2:15" s="150" customFormat="1" ht="13.5" customHeight="1">
      <c r="B252" s="46"/>
      <c r="C252" s="163"/>
      <c r="D252" s="149"/>
      <c r="E252" s="39"/>
      <c r="F252" s="39"/>
      <c r="J252" s="166"/>
      <c r="K252" s="151"/>
      <c r="N252" s="152"/>
      <c r="O252" s="152"/>
    </row>
    <row r="253" spans="2:15" s="150" customFormat="1" ht="13.5" customHeight="1">
      <c r="B253" s="46"/>
      <c r="C253" s="163"/>
      <c r="D253" s="149"/>
      <c r="E253" s="39"/>
      <c r="F253" s="39"/>
      <c r="J253" s="166"/>
      <c r="K253" s="151"/>
      <c r="N253" s="152"/>
      <c r="O253" s="152"/>
    </row>
    <row r="254" spans="2:15" s="150" customFormat="1" ht="13.5" customHeight="1">
      <c r="B254" s="46"/>
      <c r="C254" s="163"/>
      <c r="D254" s="149"/>
      <c r="E254" s="39"/>
      <c r="F254" s="39"/>
      <c r="J254" s="166"/>
      <c r="K254" s="151"/>
      <c r="N254" s="152"/>
      <c r="O254" s="152"/>
    </row>
    <row r="255" spans="2:15" s="150" customFormat="1" ht="13.5" customHeight="1">
      <c r="B255" s="46"/>
      <c r="C255" s="163"/>
      <c r="D255" s="149"/>
      <c r="E255" s="39"/>
      <c r="F255" s="39"/>
      <c r="J255" s="166"/>
      <c r="K255" s="151"/>
      <c r="N255" s="152"/>
      <c r="O255" s="152"/>
    </row>
    <row r="256" spans="2:15" s="150" customFormat="1" ht="13.5" customHeight="1">
      <c r="B256" s="46"/>
      <c r="C256" s="163"/>
      <c r="D256" s="149"/>
      <c r="E256" s="39"/>
      <c r="F256" s="39"/>
      <c r="J256" s="166"/>
      <c r="K256" s="151"/>
      <c r="N256" s="152"/>
      <c r="O256" s="152"/>
    </row>
    <row r="257" spans="2:15" s="150" customFormat="1" ht="13.5" customHeight="1">
      <c r="B257" s="46"/>
      <c r="C257" s="163"/>
      <c r="D257" s="149"/>
      <c r="E257" s="39"/>
      <c r="F257" s="39"/>
      <c r="J257" s="166"/>
      <c r="K257" s="151"/>
      <c r="N257" s="152"/>
      <c r="O257" s="152"/>
    </row>
    <row r="258" spans="2:15" s="150" customFormat="1" ht="13.5" customHeight="1">
      <c r="B258" s="46"/>
      <c r="C258" s="163"/>
      <c r="D258" s="149"/>
      <c r="E258" s="39"/>
      <c r="F258" s="39"/>
      <c r="J258" s="166"/>
      <c r="K258" s="151"/>
      <c r="N258" s="152"/>
      <c r="O258" s="152"/>
    </row>
    <row r="259" spans="2:15" s="150" customFormat="1" ht="13.5" customHeight="1">
      <c r="B259" s="46"/>
      <c r="C259" s="163"/>
      <c r="D259" s="149"/>
      <c r="E259" s="39"/>
      <c r="F259" s="39"/>
      <c r="J259" s="166"/>
      <c r="K259" s="151"/>
      <c r="N259" s="152"/>
      <c r="O259" s="152"/>
    </row>
    <row r="260" spans="2:15" s="150" customFormat="1" ht="13.5" customHeight="1">
      <c r="B260" s="46"/>
      <c r="C260" s="163"/>
      <c r="D260" s="149"/>
      <c r="E260" s="39"/>
      <c r="F260" s="39"/>
      <c r="J260" s="166"/>
      <c r="K260" s="151"/>
      <c r="N260" s="152"/>
      <c r="O260" s="152"/>
    </row>
    <row r="261" spans="2:15" s="150" customFormat="1" ht="13.5" customHeight="1">
      <c r="B261" s="46"/>
      <c r="C261" s="163"/>
      <c r="D261" s="149"/>
      <c r="E261" s="39"/>
      <c r="F261" s="39"/>
      <c r="J261" s="166"/>
      <c r="K261" s="151"/>
      <c r="N261" s="152"/>
      <c r="O261" s="152"/>
    </row>
    <row r="262" spans="2:15" s="150" customFormat="1" ht="13.5" customHeight="1">
      <c r="B262" s="46"/>
      <c r="C262" s="163"/>
      <c r="D262" s="149"/>
      <c r="E262" s="39"/>
      <c r="F262" s="39"/>
      <c r="J262" s="166"/>
      <c r="K262" s="151"/>
      <c r="N262" s="152"/>
      <c r="O262" s="152"/>
    </row>
    <row r="263" spans="2:15" s="150" customFormat="1" ht="13.5" customHeight="1">
      <c r="B263" s="46"/>
      <c r="C263" s="163"/>
      <c r="D263" s="149"/>
      <c r="E263" s="39"/>
      <c r="F263" s="39"/>
      <c r="J263" s="166"/>
      <c r="K263" s="151"/>
      <c r="N263" s="152"/>
      <c r="O263" s="152"/>
    </row>
    <row r="264" spans="2:15" s="150" customFormat="1" ht="13.5" customHeight="1">
      <c r="B264" s="46"/>
      <c r="C264" s="163"/>
      <c r="D264" s="149"/>
      <c r="E264" s="39"/>
      <c r="F264" s="39"/>
      <c r="J264" s="166"/>
      <c r="K264" s="151"/>
      <c r="N264" s="152"/>
      <c r="O264" s="152"/>
    </row>
    <row r="265" spans="2:15" s="150" customFormat="1" ht="13.5" customHeight="1">
      <c r="B265" s="46"/>
      <c r="C265" s="163"/>
      <c r="D265" s="149"/>
      <c r="E265" s="39"/>
      <c r="F265" s="39"/>
      <c r="J265" s="166"/>
      <c r="K265" s="151"/>
      <c r="N265" s="152"/>
      <c r="O265" s="152"/>
    </row>
    <row r="266" spans="2:15" s="150" customFormat="1" ht="13.5" customHeight="1">
      <c r="B266" s="46"/>
      <c r="C266" s="163"/>
      <c r="D266" s="149"/>
      <c r="E266" s="39"/>
      <c r="F266" s="39"/>
      <c r="J266" s="166"/>
      <c r="K266" s="151"/>
      <c r="N266" s="152"/>
      <c r="O266" s="152"/>
    </row>
    <row r="267" spans="2:15" s="150" customFormat="1" ht="13.5" customHeight="1">
      <c r="B267" s="46"/>
      <c r="C267" s="163"/>
      <c r="D267" s="149"/>
      <c r="E267" s="39"/>
      <c r="F267" s="39"/>
      <c r="J267" s="166"/>
      <c r="K267" s="151"/>
      <c r="N267" s="152"/>
      <c r="O267" s="152"/>
    </row>
    <row r="268" spans="2:15" s="150" customFormat="1" ht="13.5" customHeight="1">
      <c r="B268" s="46"/>
      <c r="C268" s="163"/>
      <c r="D268" s="149"/>
      <c r="E268" s="39"/>
      <c r="F268" s="39"/>
      <c r="J268" s="166"/>
      <c r="K268" s="151"/>
      <c r="N268" s="152"/>
      <c r="O268" s="152"/>
    </row>
    <row r="269" spans="2:15" s="150" customFormat="1" ht="13.5" customHeight="1">
      <c r="B269" s="46"/>
      <c r="C269" s="163"/>
      <c r="D269" s="149"/>
      <c r="E269" s="39"/>
      <c r="F269" s="39"/>
      <c r="J269" s="166"/>
      <c r="K269" s="151"/>
      <c r="N269" s="152"/>
      <c r="O269" s="152"/>
    </row>
    <row r="270" spans="2:15" s="150" customFormat="1" ht="13.5" customHeight="1">
      <c r="B270" s="46"/>
      <c r="C270" s="163"/>
      <c r="D270" s="149"/>
      <c r="E270" s="39"/>
      <c r="F270" s="39"/>
      <c r="J270" s="166"/>
      <c r="K270" s="151"/>
      <c r="N270" s="152"/>
      <c r="O270" s="152"/>
    </row>
    <row r="271" spans="2:15" s="150" customFormat="1" ht="13.5" customHeight="1">
      <c r="B271" s="46"/>
      <c r="C271" s="163"/>
      <c r="D271" s="149"/>
      <c r="E271" s="39"/>
      <c r="F271" s="39"/>
      <c r="J271" s="166"/>
      <c r="K271" s="151"/>
      <c r="N271" s="152"/>
      <c r="O271" s="152"/>
    </row>
    <row r="272" spans="2:15" s="150" customFormat="1" ht="13.5" customHeight="1">
      <c r="B272" s="46"/>
      <c r="C272" s="163"/>
      <c r="D272" s="149"/>
      <c r="E272" s="39"/>
      <c r="F272" s="39"/>
      <c r="J272" s="166"/>
      <c r="K272" s="151"/>
      <c r="N272" s="152"/>
      <c r="O272" s="152"/>
    </row>
    <row r="273" spans="2:15" s="150" customFormat="1" ht="13.5" customHeight="1">
      <c r="B273" s="46"/>
      <c r="C273" s="163"/>
      <c r="D273" s="149"/>
      <c r="E273" s="39"/>
      <c r="F273" s="39"/>
      <c r="J273" s="166"/>
      <c r="K273" s="151"/>
      <c r="N273" s="152"/>
      <c r="O273" s="152"/>
    </row>
    <row r="274" spans="2:15" s="150" customFormat="1" ht="13.5" customHeight="1">
      <c r="B274" s="46"/>
      <c r="C274" s="163"/>
      <c r="D274" s="149"/>
      <c r="E274" s="39"/>
      <c r="F274" s="39"/>
      <c r="J274" s="166"/>
      <c r="K274" s="151"/>
      <c r="N274" s="152"/>
      <c r="O274" s="152"/>
    </row>
    <row r="275" spans="2:15" s="150" customFormat="1" ht="13.5" customHeight="1">
      <c r="B275" s="46"/>
      <c r="C275" s="163"/>
      <c r="D275" s="149"/>
      <c r="E275" s="39"/>
      <c r="F275" s="39"/>
      <c r="J275" s="166"/>
      <c r="K275" s="151"/>
      <c r="N275" s="152"/>
      <c r="O275" s="152"/>
    </row>
    <row r="276" spans="2:15" s="150" customFormat="1" ht="13.5" customHeight="1">
      <c r="B276" s="46"/>
      <c r="C276" s="163"/>
      <c r="D276" s="149"/>
      <c r="E276" s="39"/>
      <c r="F276" s="39"/>
      <c r="J276" s="166"/>
      <c r="K276" s="151"/>
      <c r="N276" s="152"/>
      <c r="O276" s="152"/>
    </row>
    <row r="277" spans="2:15" s="150" customFormat="1" ht="13.5" customHeight="1">
      <c r="B277" s="46"/>
      <c r="C277" s="163"/>
      <c r="D277" s="149"/>
      <c r="E277" s="39"/>
      <c r="F277" s="39"/>
      <c r="J277" s="166"/>
      <c r="K277" s="151"/>
      <c r="N277" s="152"/>
      <c r="O277" s="152"/>
    </row>
    <row r="278" spans="2:15" s="150" customFormat="1" ht="13.5" customHeight="1">
      <c r="B278" s="46"/>
      <c r="C278" s="163"/>
      <c r="D278" s="149"/>
      <c r="E278" s="39"/>
      <c r="F278" s="39"/>
      <c r="J278" s="166"/>
      <c r="K278" s="151"/>
      <c r="N278" s="152"/>
      <c r="O278" s="152"/>
    </row>
    <row r="279" spans="2:15" s="150" customFormat="1" ht="13.5" customHeight="1">
      <c r="B279" s="46"/>
      <c r="C279" s="163"/>
      <c r="D279" s="149"/>
      <c r="E279" s="39"/>
      <c r="F279" s="39"/>
      <c r="J279" s="166"/>
      <c r="K279" s="151"/>
      <c r="N279" s="152"/>
      <c r="O279" s="152"/>
    </row>
    <row r="280" spans="2:15" s="150" customFormat="1" ht="13.5" customHeight="1">
      <c r="B280" s="46"/>
      <c r="C280" s="163"/>
      <c r="D280" s="149"/>
      <c r="E280" s="39"/>
      <c r="F280" s="39"/>
      <c r="J280" s="166"/>
      <c r="K280" s="151"/>
      <c r="N280" s="152"/>
      <c r="O280" s="152"/>
    </row>
    <row r="281" spans="2:15" s="150" customFormat="1" ht="13.5" customHeight="1">
      <c r="B281" s="46"/>
      <c r="C281" s="163"/>
      <c r="D281" s="149"/>
      <c r="E281" s="39"/>
      <c r="F281" s="39"/>
      <c r="J281" s="166"/>
      <c r="K281" s="151"/>
      <c r="N281" s="152"/>
      <c r="O281" s="152"/>
    </row>
    <row r="282" spans="2:15" s="150" customFormat="1" ht="13.5" customHeight="1">
      <c r="B282" s="46"/>
      <c r="C282" s="163"/>
      <c r="D282" s="149"/>
      <c r="E282" s="39"/>
      <c r="F282" s="39"/>
      <c r="J282" s="166"/>
      <c r="K282" s="151"/>
      <c r="N282" s="152"/>
      <c r="O282" s="152"/>
    </row>
    <row r="283" spans="2:15" s="150" customFormat="1" ht="13.5" customHeight="1">
      <c r="B283" s="46"/>
      <c r="C283" s="163"/>
      <c r="D283" s="149"/>
      <c r="E283" s="39"/>
      <c r="F283" s="39"/>
      <c r="J283" s="166"/>
      <c r="K283" s="151"/>
      <c r="N283" s="152"/>
      <c r="O283" s="152"/>
    </row>
    <row r="284" spans="2:15" s="150" customFormat="1" ht="13.5" customHeight="1">
      <c r="B284" s="46"/>
      <c r="C284" s="163"/>
      <c r="D284" s="149"/>
      <c r="E284" s="39"/>
      <c r="F284" s="39"/>
      <c r="J284" s="166"/>
      <c r="K284" s="151"/>
      <c r="N284" s="152"/>
      <c r="O284" s="152"/>
    </row>
    <row r="285" spans="2:15" s="150" customFormat="1" ht="13.5" customHeight="1">
      <c r="B285" s="46"/>
      <c r="C285" s="163"/>
      <c r="D285" s="149"/>
      <c r="E285" s="39"/>
      <c r="F285" s="39"/>
      <c r="J285" s="166"/>
      <c r="K285" s="151"/>
      <c r="N285" s="152"/>
      <c r="O285" s="152"/>
    </row>
    <row r="286" spans="2:15" s="150" customFormat="1" ht="13.5" customHeight="1">
      <c r="B286" s="46"/>
      <c r="C286" s="163"/>
      <c r="D286" s="149"/>
      <c r="E286" s="39"/>
      <c r="F286" s="39"/>
      <c r="J286" s="166"/>
      <c r="K286" s="151"/>
      <c r="N286" s="152"/>
      <c r="O286" s="152"/>
    </row>
    <row r="287" spans="2:15" s="150" customFormat="1" ht="13.5" customHeight="1">
      <c r="B287" s="46"/>
      <c r="C287" s="163"/>
      <c r="D287" s="149"/>
      <c r="E287" s="39"/>
      <c r="F287" s="39"/>
      <c r="J287" s="166"/>
      <c r="K287" s="151"/>
      <c r="N287" s="152"/>
      <c r="O287" s="152"/>
    </row>
  </sheetData>
  <mergeCells count="28">
    <mergeCell ref="O2:O11"/>
    <mergeCell ref="N15:N17"/>
    <mergeCell ref="O15:O17"/>
    <mergeCell ref="O24:O28"/>
    <mergeCell ref="N19:N22"/>
    <mergeCell ref="O19:O22"/>
    <mergeCell ref="M19:M22"/>
    <mergeCell ref="M2:M11"/>
    <mergeCell ref="M24:M28"/>
    <mergeCell ref="N24:N28"/>
    <mergeCell ref="M15:M17"/>
    <mergeCell ref="N2:N11"/>
    <mergeCell ref="B19:B22"/>
    <mergeCell ref="F24:F28"/>
    <mergeCell ref="F15:F17"/>
    <mergeCell ref="F19:F22"/>
    <mergeCell ref="B15:B17"/>
    <mergeCell ref="E15:E17"/>
    <mergeCell ref="B2:B11"/>
    <mergeCell ref="E2:E11"/>
    <mergeCell ref="J24:J28"/>
    <mergeCell ref="J2:J11"/>
    <mergeCell ref="J15:J17"/>
    <mergeCell ref="J19:J22"/>
    <mergeCell ref="F2:F11"/>
    <mergeCell ref="B24:B28"/>
    <mergeCell ref="E24:E28"/>
    <mergeCell ref="E19:E22"/>
  </mergeCells>
  <printOptions horizontalCentered="1"/>
  <pageMargins left="0.2362204724409449" right="0.15748031496062992" top="0.35433070866141736" bottom="0.2362204724409449" header="0.1968503937007874" footer="0.1968503937007874"/>
  <pageSetup fitToHeight="1" fitToWidth="1" horizontalDpi="600" verticalDpi="600" orientation="landscape" paperSize="9" scale="72" r:id="rId1"/>
  <headerFooter alignWithMargins="0">
    <oddHeader>&amp;C&amp;F&amp;RPagina &amp;P</oddHeader>
    <oddFooter>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4"/>
  <sheetViews>
    <sheetView showGridLines="0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32" sqref="P32"/>
    </sheetView>
  </sheetViews>
  <sheetFormatPr defaultColWidth="9.140625" defaultRowHeight="13.5" customHeight="1"/>
  <cols>
    <col min="1" max="1" width="6.00390625" style="204" customWidth="1"/>
    <col min="2" max="2" width="109.7109375" style="161" customWidth="1"/>
    <col min="3" max="3" width="11.140625" style="147" customWidth="1"/>
    <col min="4" max="4" width="12.57421875" style="205" customWidth="1"/>
    <col min="5" max="5" width="11.140625" style="205" customWidth="1"/>
    <col min="6" max="6" width="8.57421875" style="313" customWidth="1"/>
    <col min="7" max="7" width="8.00390625" style="22" customWidth="1"/>
    <col min="8" max="8" width="11.421875" style="22" customWidth="1"/>
    <col min="9" max="9" width="14.00390625" style="211" customWidth="1"/>
    <col min="10" max="10" width="5.421875" style="206" customWidth="1"/>
    <col min="11" max="11" width="6.140625" style="22" customWidth="1"/>
    <col min="12" max="12" width="6.421875" style="22" customWidth="1"/>
    <col min="13" max="13" width="6.28125" style="207" customWidth="1"/>
    <col min="14" max="14" width="6.7109375" style="207" customWidth="1"/>
    <col min="15" max="16384" width="9.140625" style="22" customWidth="1"/>
  </cols>
  <sheetData>
    <row r="1" spans="1:14" s="194" customFormat="1" ht="60.75" customHeight="1" thickTop="1">
      <c r="A1" s="195" t="s">
        <v>385</v>
      </c>
      <c r="B1" s="196" t="s">
        <v>390</v>
      </c>
      <c r="C1" s="196" t="s">
        <v>389</v>
      </c>
      <c r="D1" s="65" t="s">
        <v>387</v>
      </c>
      <c r="E1" s="65" t="s">
        <v>397</v>
      </c>
      <c r="F1" s="66" t="s">
        <v>381</v>
      </c>
      <c r="G1" s="66" t="s">
        <v>392</v>
      </c>
      <c r="H1" s="66" t="s">
        <v>388</v>
      </c>
      <c r="I1" s="208" t="s">
        <v>393</v>
      </c>
      <c r="J1" s="67" t="s">
        <v>382</v>
      </c>
      <c r="K1" s="66" t="s">
        <v>383</v>
      </c>
      <c r="L1" s="66" t="s">
        <v>394</v>
      </c>
      <c r="M1" s="139" t="s">
        <v>395</v>
      </c>
      <c r="N1" s="139" t="s">
        <v>396</v>
      </c>
    </row>
    <row r="2" spans="1:14" ht="27" customHeight="1">
      <c r="A2" s="375">
        <v>11</v>
      </c>
      <c r="B2" s="161" t="s">
        <v>235</v>
      </c>
      <c r="C2" s="147">
        <v>180</v>
      </c>
      <c r="D2" s="367">
        <v>4068</v>
      </c>
      <c r="E2" s="360" t="s">
        <v>24</v>
      </c>
      <c r="F2" s="290">
        <v>620721</v>
      </c>
      <c r="G2" s="133">
        <v>4.5</v>
      </c>
      <c r="H2" s="133">
        <v>810</v>
      </c>
      <c r="I2" s="373">
        <v>3715.2</v>
      </c>
      <c r="J2" s="197">
        <v>0.2</v>
      </c>
      <c r="K2" s="133">
        <v>36</v>
      </c>
      <c r="L2" s="360">
        <v>41</v>
      </c>
      <c r="M2" s="377">
        <f>50*3715.2/3715.2</f>
        <v>50</v>
      </c>
      <c r="N2" s="377">
        <f>L2+M2</f>
        <v>91</v>
      </c>
    </row>
    <row r="3" spans="1:14" ht="27" customHeight="1">
      <c r="A3" s="375"/>
      <c r="B3" s="161" t="s">
        <v>236</v>
      </c>
      <c r="C3" s="147">
        <v>180</v>
      </c>
      <c r="D3" s="367"/>
      <c r="E3" s="360"/>
      <c r="F3" s="290">
        <v>621731</v>
      </c>
      <c r="G3" s="133">
        <v>4.7</v>
      </c>
      <c r="H3" s="133">
        <v>846</v>
      </c>
      <c r="I3" s="373"/>
      <c r="J3" s="197">
        <v>0.2</v>
      </c>
      <c r="K3" s="133">
        <v>36</v>
      </c>
      <c r="L3" s="360"/>
      <c r="M3" s="377"/>
      <c r="N3" s="377"/>
    </row>
    <row r="4" spans="1:14" ht="27" customHeight="1">
      <c r="A4" s="375"/>
      <c r="B4" s="161" t="s">
        <v>237</v>
      </c>
      <c r="C4" s="147">
        <v>180</v>
      </c>
      <c r="D4" s="367"/>
      <c r="E4" s="360"/>
      <c r="F4" s="290">
        <v>621741</v>
      </c>
      <c r="G4" s="133">
        <v>6.045</v>
      </c>
      <c r="H4" s="133">
        <v>1088.1</v>
      </c>
      <c r="I4" s="373"/>
      <c r="J4" s="197">
        <v>0.2</v>
      </c>
      <c r="K4" s="133">
        <v>36</v>
      </c>
      <c r="L4" s="360"/>
      <c r="M4" s="377"/>
      <c r="N4" s="377"/>
    </row>
    <row r="5" spans="1:14" ht="27" customHeight="1">
      <c r="A5" s="375"/>
      <c r="B5" s="161" t="s">
        <v>239</v>
      </c>
      <c r="C5" s="147">
        <v>180</v>
      </c>
      <c r="D5" s="367"/>
      <c r="E5" s="360"/>
      <c r="F5" s="290">
        <v>623351</v>
      </c>
      <c r="G5" s="133">
        <v>5.395</v>
      </c>
      <c r="H5" s="133">
        <v>971.1</v>
      </c>
      <c r="I5" s="373"/>
      <c r="J5" s="197">
        <v>0.2</v>
      </c>
      <c r="K5" s="133">
        <v>36</v>
      </c>
      <c r="L5" s="360"/>
      <c r="M5" s="377"/>
      <c r="N5" s="377"/>
    </row>
    <row r="6" spans="1:14" s="221" customFormat="1" ht="9" customHeight="1">
      <c r="A6" s="291"/>
      <c r="B6" s="292"/>
      <c r="C6" s="293"/>
      <c r="D6" s="225"/>
      <c r="F6" s="307"/>
      <c r="I6" s="245"/>
      <c r="M6" s="227"/>
      <c r="N6" s="227"/>
    </row>
    <row r="7" spans="1:14" ht="27" customHeight="1">
      <c r="A7" s="375">
        <v>12</v>
      </c>
      <c r="B7" s="161" t="s">
        <v>240</v>
      </c>
      <c r="C7" s="147">
        <v>180</v>
      </c>
      <c r="D7" s="367">
        <v>4392</v>
      </c>
      <c r="E7" s="360" t="s">
        <v>24</v>
      </c>
      <c r="F7" s="290" t="s">
        <v>54</v>
      </c>
      <c r="G7" s="201">
        <v>3575</v>
      </c>
      <c r="H7" s="133">
        <v>643.5</v>
      </c>
      <c r="I7" s="373">
        <v>2758.5</v>
      </c>
      <c r="J7" s="197">
        <v>0.2</v>
      </c>
      <c r="K7" s="133">
        <v>36</v>
      </c>
      <c r="L7" s="360">
        <v>41</v>
      </c>
      <c r="M7" s="377">
        <v>50</v>
      </c>
      <c r="N7" s="377">
        <v>91</v>
      </c>
    </row>
    <row r="8" spans="1:14" ht="27" customHeight="1">
      <c r="A8" s="375"/>
      <c r="B8" s="161" t="s">
        <v>241</v>
      </c>
      <c r="C8" s="147">
        <v>180</v>
      </c>
      <c r="D8" s="367"/>
      <c r="E8" s="360"/>
      <c r="F8" s="290" t="s">
        <v>55</v>
      </c>
      <c r="G8" s="133">
        <v>2.86</v>
      </c>
      <c r="H8" s="133">
        <v>514.8</v>
      </c>
      <c r="I8" s="373"/>
      <c r="J8" s="197">
        <v>0.2</v>
      </c>
      <c r="K8" s="133">
        <v>36</v>
      </c>
      <c r="L8" s="360"/>
      <c r="M8" s="377"/>
      <c r="N8" s="377"/>
    </row>
    <row r="9" spans="1:14" ht="27" customHeight="1">
      <c r="A9" s="375"/>
      <c r="B9" s="161" t="s">
        <v>242</v>
      </c>
      <c r="C9" s="147">
        <v>180</v>
      </c>
      <c r="D9" s="367"/>
      <c r="E9" s="360"/>
      <c r="F9" s="290" t="s">
        <v>56</v>
      </c>
      <c r="G9" s="133">
        <v>3.99</v>
      </c>
      <c r="H9" s="133">
        <v>718.2</v>
      </c>
      <c r="I9" s="373"/>
      <c r="J9" s="197">
        <v>0.2</v>
      </c>
      <c r="K9" s="133">
        <v>36</v>
      </c>
      <c r="L9" s="360"/>
      <c r="M9" s="377"/>
      <c r="N9" s="377"/>
    </row>
    <row r="10" spans="1:14" ht="27" customHeight="1">
      <c r="A10" s="375"/>
      <c r="B10" s="161" t="s">
        <v>243</v>
      </c>
      <c r="C10" s="147">
        <v>180</v>
      </c>
      <c r="D10" s="367"/>
      <c r="E10" s="360"/>
      <c r="F10" s="290" t="s">
        <v>57</v>
      </c>
      <c r="G10" s="133">
        <v>4.9</v>
      </c>
      <c r="H10" s="133">
        <v>882</v>
      </c>
      <c r="I10" s="373"/>
      <c r="J10" s="197">
        <v>0.2</v>
      </c>
      <c r="K10" s="133">
        <v>36</v>
      </c>
      <c r="L10" s="360"/>
      <c r="M10" s="377"/>
      <c r="N10" s="377"/>
    </row>
    <row r="11" spans="1:14" s="221" customFormat="1" ht="9" customHeight="1">
      <c r="A11" s="294"/>
      <c r="B11" s="295"/>
      <c r="C11" s="296"/>
      <c r="D11" s="225"/>
      <c r="F11" s="307"/>
      <c r="I11" s="245"/>
      <c r="M11" s="227"/>
      <c r="N11" s="227"/>
    </row>
    <row r="12" spans="1:14" ht="27" customHeight="1">
      <c r="A12" s="375">
        <v>13</v>
      </c>
      <c r="B12" s="161" t="s">
        <v>298</v>
      </c>
      <c r="C12" s="147">
        <v>180</v>
      </c>
      <c r="D12" s="367">
        <v>5778</v>
      </c>
      <c r="E12" s="360" t="s">
        <v>123</v>
      </c>
      <c r="F12" s="308" t="s">
        <v>124</v>
      </c>
      <c r="G12" s="213">
        <v>5.46</v>
      </c>
      <c r="H12" s="214">
        <f aca="true" t="shared" si="0" ref="H12:H17">C12*G12</f>
        <v>982.8</v>
      </c>
      <c r="I12" s="373">
        <f>SUM(H12:H17)</f>
        <v>5709.023999999999</v>
      </c>
      <c r="J12" s="197">
        <v>0.2</v>
      </c>
      <c r="K12" s="133">
        <v>36</v>
      </c>
      <c r="L12" s="360">
        <v>39</v>
      </c>
      <c r="M12" s="377">
        <f>50*5709.02/5709.02</f>
        <v>49.99999999999999</v>
      </c>
      <c r="N12" s="377">
        <f>L12+M12</f>
        <v>89</v>
      </c>
    </row>
    <row r="13" spans="1:14" ht="27" customHeight="1">
      <c r="A13" s="375"/>
      <c r="B13" s="161" t="s">
        <v>297</v>
      </c>
      <c r="C13" s="147">
        <v>180</v>
      </c>
      <c r="D13" s="367"/>
      <c r="E13" s="360"/>
      <c r="F13" s="308" t="s">
        <v>125</v>
      </c>
      <c r="G13" s="213">
        <v>5.46</v>
      </c>
      <c r="H13" s="214">
        <f t="shared" si="0"/>
        <v>982.8</v>
      </c>
      <c r="I13" s="373"/>
      <c r="J13" s="197">
        <v>0.2</v>
      </c>
      <c r="K13" s="133">
        <v>36</v>
      </c>
      <c r="L13" s="360"/>
      <c r="M13" s="377"/>
      <c r="N13" s="377"/>
    </row>
    <row r="14" spans="1:14" ht="27" customHeight="1">
      <c r="A14" s="375"/>
      <c r="B14" s="161" t="s">
        <v>296</v>
      </c>
      <c r="C14" s="147">
        <v>180</v>
      </c>
      <c r="D14" s="367"/>
      <c r="E14" s="360"/>
      <c r="F14" s="308" t="s">
        <v>126</v>
      </c>
      <c r="G14" s="213">
        <v>5.98</v>
      </c>
      <c r="H14" s="214">
        <f t="shared" si="0"/>
        <v>1076.4</v>
      </c>
      <c r="I14" s="373"/>
      <c r="J14" s="197">
        <v>0.2</v>
      </c>
      <c r="K14" s="133">
        <v>36</v>
      </c>
      <c r="L14" s="360"/>
      <c r="M14" s="377"/>
      <c r="N14" s="377"/>
    </row>
    <row r="15" spans="1:14" ht="27" customHeight="1">
      <c r="A15" s="375"/>
      <c r="B15" s="161" t="s">
        <v>295</v>
      </c>
      <c r="C15" s="147">
        <v>180</v>
      </c>
      <c r="D15" s="367"/>
      <c r="E15" s="360"/>
      <c r="F15" s="308" t="s">
        <v>127</v>
      </c>
      <c r="G15" s="213">
        <v>5.98</v>
      </c>
      <c r="H15" s="214">
        <f t="shared" si="0"/>
        <v>1076.4</v>
      </c>
      <c r="I15" s="373"/>
      <c r="J15" s="197">
        <v>0.2</v>
      </c>
      <c r="K15" s="133">
        <v>36</v>
      </c>
      <c r="L15" s="360"/>
      <c r="M15" s="377"/>
      <c r="N15" s="377"/>
    </row>
    <row r="16" spans="1:14" ht="27" customHeight="1">
      <c r="A16" s="375"/>
      <c r="B16" s="161" t="s">
        <v>294</v>
      </c>
      <c r="C16" s="147">
        <v>180</v>
      </c>
      <c r="D16" s="367"/>
      <c r="E16" s="360"/>
      <c r="F16" s="308" t="s">
        <v>128</v>
      </c>
      <c r="G16" s="213">
        <v>4.29</v>
      </c>
      <c r="H16" s="214">
        <f t="shared" si="0"/>
        <v>772.2</v>
      </c>
      <c r="I16" s="373"/>
      <c r="J16" s="197">
        <v>0.2</v>
      </c>
      <c r="K16" s="133">
        <v>36</v>
      </c>
      <c r="L16" s="360"/>
      <c r="M16" s="377"/>
      <c r="N16" s="377"/>
    </row>
    <row r="17" spans="1:14" ht="27" customHeight="1">
      <c r="A17" s="375"/>
      <c r="B17" s="161" t="s">
        <v>293</v>
      </c>
      <c r="C17" s="147">
        <v>180</v>
      </c>
      <c r="D17" s="367"/>
      <c r="E17" s="360"/>
      <c r="F17" s="308" t="s">
        <v>129</v>
      </c>
      <c r="G17" s="213">
        <v>4.546799999999999</v>
      </c>
      <c r="H17" s="214">
        <f t="shared" si="0"/>
        <v>818.4239999999999</v>
      </c>
      <c r="I17" s="373"/>
      <c r="J17" s="197">
        <v>0.2</v>
      </c>
      <c r="K17" s="133">
        <v>36</v>
      </c>
      <c r="L17" s="360"/>
      <c r="M17" s="377"/>
      <c r="N17" s="377"/>
    </row>
    <row r="18" spans="1:14" s="221" customFormat="1" ht="9" customHeight="1">
      <c r="A18" s="222"/>
      <c r="B18" s="223"/>
      <c r="C18" s="224"/>
      <c r="D18" s="225"/>
      <c r="F18" s="307"/>
      <c r="I18" s="245"/>
      <c r="M18" s="227"/>
      <c r="N18" s="227"/>
    </row>
    <row r="19" spans="1:14" ht="27" customHeight="1">
      <c r="A19" s="375">
        <v>14</v>
      </c>
      <c r="B19" s="161" t="s">
        <v>244</v>
      </c>
      <c r="C19" s="147">
        <v>180</v>
      </c>
      <c r="D19" s="367">
        <v>2682</v>
      </c>
      <c r="E19" s="360" t="s">
        <v>123</v>
      </c>
      <c r="F19" s="309" t="s">
        <v>130</v>
      </c>
      <c r="G19" s="215">
        <v>5.9</v>
      </c>
      <c r="H19" s="216">
        <f>C19*G19</f>
        <v>1062</v>
      </c>
      <c r="I19" s="376">
        <f>SUM(H19:H21)</f>
        <v>2677.6620000000003</v>
      </c>
      <c r="J19" s="217">
        <v>0.2</v>
      </c>
      <c r="K19" s="212">
        <v>36</v>
      </c>
      <c r="L19" s="360">
        <v>40</v>
      </c>
      <c r="M19" s="377">
        <v>50</v>
      </c>
      <c r="N19" s="377">
        <v>90</v>
      </c>
    </row>
    <row r="20" spans="1:14" ht="27" customHeight="1">
      <c r="A20" s="375"/>
      <c r="B20" s="161" t="s">
        <v>245</v>
      </c>
      <c r="C20" s="147">
        <v>180</v>
      </c>
      <c r="D20" s="367"/>
      <c r="E20" s="360"/>
      <c r="F20" s="309" t="s">
        <v>131</v>
      </c>
      <c r="G20" s="215">
        <v>4.49</v>
      </c>
      <c r="H20" s="216">
        <f>C20*G20</f>
        <v>808.2</v>
      </c>
      <c r="I20" s="376"/>
      <c r="J20" s="217">
        <v>0.2</v>
      </c>
      <c r="K20" s="212">
        <v>36</v>
      </c>
      <c r="L20" s="360"/>
      <c r="M20" s="377"/>
      <c r="N20" s="377"/>
    </row>
    <row r="21" spans="1:14" ht="27" customHeight="1">
      <c r="A21" s="375"/>
      <c r="B21" s="161" t="s">
        <v>246</v>
      </c>
      <c r="C21" s="147">
        <v>180</v>
      </c>
      <c r="D21" s="367"/>
      <c r="E21" s="360"/>
      <c r="F21" s="309" t="s">
        <v>132</v>
      </c>
      <c r="G21" s="215">
        <v>4.4859</v>
      </c>
      <c r="H21" s="216">
        <f>C21*G21</f>
        <v>807.462</v>
      </c>
      <c r="I21" s="376"/>
      <c r="J21" s="217">
        <v>0.2</v>
      </c>
      <c r="K21" s="212">
        <v>36</v>
      </c>
      <c r="L21" s="360"/>
      <c r="M21" s="377"/>
      <c r="N21" s="377"/>
    </row>
    <row r="22" spans="1:14" s="221" customFormat="1" ht="9" customHeight="1">
      <c r="A22" s="222"/>
      <c r="B22" s="223"/>
      <c r="C22" s="224"/>
      <c r="D22" s="225"/>
      <c r="F22" s="310"/>
      <c r="I22" s="245"/>
      <c r="M22" s="227"/>
      <c r="N22" s="227"/>
    </row>
    <row r="23" spans="1:14" ht="27" customHeight="1">
      <c r="A23" s="375">
        <v>15</v>
      </c>
      <c r="B23" s="161" t="s">
        <v>247</v>
      </c>
      <c r="C23" s="147">
        <v>180</v>
      </c>
      <c r="D23" s="367">
        <v>8114</v>
      </c>
      <c r="E23" s="360" t="s">
        <v>123</v>
      </c>
      <c r="F23" s="309" t="s">
        <v>133</v>
      </c>
      <c r="G23" s="215">
        <v>11.09</v>
      </c>
      <c r="H23" s="216">
        <f>C23*G23</f>
        <v>1996.2</v>
      </c>
      <c r="I23" s="376">
        <f>SUM(H23:H26)</f>
        <v>7298.55</v>
      </c>
      <c r="J23" s="217">
        <v>0.2</v>
      </c>
      <c r="K23" s="212">
        <v>36</v>
      </c>
      <c r="L23" s="360">
        <v>40</v>
      </c>
      <c r="M23" s="377">
        <v>50</v>
      </c>
      <c r="N23" s="377">
        <v>90</v>
      </c>
    </row>
    <row r="24" spans="1:14" ht="27" customHeight="1">
      <c r="A24" s="375"/>
      <c r="B24" s="161" t="s">
        <v>248</v>
      </c>
      <c r="C24" s="147">
        <v>180</v>
      </c>
      <c r="D24" s="367"/>
      <c r="E24" s="360"/>
      <c r="F24" s="309" t="s">
        <v>134</v>
      </c>
      <c r="G24" s="215">
        <v>8.8</v>
      </c>
      <c r="H24" s="216">
        <f>C24*G24</f>
        <v>1584.0000000000002</v>
      </c>
      <c r="I24" s="376"/>
      <c r="J24" s="217">
        <v>0.2</v>
      </c>
      <c r="K24" s="212">
        <v>36</v>
      </c>
      <c r="L24" s="360"/>
      <c r="M24" s="377"/>
      <c r="N24" s="377"/>
    </row>
    <row r="25" spans="1:14" ht="27" customHeight="1">
      <c r="A25" s="375"/>
      <c r="B25" s="161" t="s">
        <v>249</v>
      </c>
      <c r="C25" s="147">
        <v>180</v>
      </c>
      <c r="D25" s="367"/>
      <c r="E25" s="360"/>
      <c r="F25" s="309" t="s">
        <v>135</v>
      </c>
      <c r="G25" s="215">
        <v>10.33</v>
      </c>
      <c r="H25" s="216">
        <f>C25*G25</f>
        <v>1859.4</v>
      </c>
      <c r="I25" s="376"/>
      <c r="J25" s="217">
        <v>0.2</v>
      </c>
      <c r="K25" s="212">
        <v>36</v>
      </c>
      <c r="L25" s="360"/>
      <c r="M25" s="377"/>
      <c r="N25" s="377"/>
    </row>
    <row r="26" spans="1:14" ht="27" customHeight="1">
      <c r="A26" s="375"/>
      <c r="B26" s="161" t="s">
        <v>250</v>
      </c>
      <c r="C26" s="147">
        <v>180</v>
      </c>
      <c r="D26" s="367"/>
      <c r="E26" s="360"/>
      <c r="F26" s="309" t="s">
        <v>136</v>
      </c>
      <c r="G26" s="215">
        <v>10.3275</v>
      </c>
      <c r="H26" s="216">
        <f>C26*G26</f>
        <v>1858.95</v>
      </c>
      <c r="I26" s="376"/>
      <c r="J26" s="217">
        <v>0.2</v>
      </c>
      <c r="K26" s="212">
        <v>36</v>
      </c>
      <c r="L26" s="360"/>
      <c r="M26" s="377"/>
      <c r="N26" s="377"/>
    </row>
    <row r="27" spans="1:14" s="221" customFormat="1" ht="9" customHeight="1">
      <c r="A27" s="222"/>
      <c r="B27" s="223"/>
      <c r="C27" s="224"/>
      <c r="D27" s="225"/>
      <c r="E27" s="225"/>
      <c r="F27" s="310"/>
      <c r="I27" s="245"/>
      <c r="J27" s="226"/>
      <c r="M27" s="227"/>
      <c r="N27" s="227"/>
    </row>
    <row r="28" spans="1:14" ht="27" customHeight="1">
      <c r="A28" s="375">
        <v>16</v>
      </c>
      <c r="B28" s="161" t="s">
        <v>251</v>
      </c>
      <c r="C28" s="218">
        <v>360</v>
      </c>
      <c r="D28" s="367">
        <f>360*6.2+360*5.6+360*5.7+720*4.8+720*4.8+720*8.4+720*5.3</f>
        <v>23076</v>
      </c>
      <c r="E28" s="360" t="s">
        <v>398</v>
      </c>
      <c r="F28" s="311" t="s">
        <v>399</v>
      </c>
      <c r="G28" s="203">
        <v>1.41</v>
      </c>
      <c r="H28" s="203">
        <f>G28*C28</f>
        <v>507.59999999999997</v>
      </c>
      <c r="I28" s="373">
        <f>SUM(H28:H34)</f>
        <v>12596.4</v>
      </c>
      <c r="J28" s="197">
        <v>0.2</v>
      </c>
      <c r="K28" s="133">
        <v>36</v>
      </c>
      <c r="L28" s="360">
        <v>41</v>
      </c>
      <c r="M28" s="377">
        <f>50*12596.4/12596.4</f>
        <v>50</v>
      </c>
      <c r="N28" s="377">
        <f>L28+M28</f>
        <v>91</v>
      </c>
    </row>
    <row r="29" spans="1:14" ht="27" customHeight="1">
      <c r="A29" s="375"/>
      <c r="B29" s="161" t="s">
        <v>252</v>
      </c>
      <c r="C29" s="218">
        <v>360</v>
      </c>
      <c r="D29" s="367"/>
      <c r="E29" s="360"/>
      <c r="F29" s="311" t="s">
        <v>400</v>
      </c>
      <c r="G29" s="203">
        <v>3.51</v>
      </c>
      <c r="H29" s="203">
        <f aca="true" t="shared" si="1" ref="H29:H34">G29*C29</f>
        <v>1263.6</v>
      </c>
      <c r="I29" s="373"/>
      <c r="J29" s="197">
        <v>0.2</v>
      </c>
      <c r="K29" s="133">
        <v>36</v>
      </c>
      <c r="L29" s="360"/>
      <c r="M29" s="377"/>
      <c r="N29" s="377"/>
    </row>
    <row r="30" spans="1:14" ht="27" customHeight="1">
      <c r="A30" s="375"/>
      <c r="B30" s="161" t="s">
        <v>253</v>
      </c>
      <c r="C30" s="218">
        <v>360</v>
      </c>
      <c r="D30" s="367"/>
      <c r="E30" s="360"/>
      <c r="F30" s="311" t="s">
        <v>401</v>
      </c>
      <c r="G30" s="203">
        <v>1.13</v>
      </c>
      <c r="H30" s="203">
        <f t="shared" si="1"/>
        <v>406.79999999999995</v>
      </c>
      <c r="I30" s="373"/>
      <c r="J30" s="197">
        <v>0.2</v>
      </c>
      <c r="K30" s="133">
        <v>36</v>
      </c>
      <c r="L30" s="360"/>
      <c r="M30" s="377"/>
      <c r="N30" s="377"/>
    </row>
    <row r="31" spans="1:14" ht="27" customHeight="1">
      <c r="A31" s="375"/>
      <c r="B31" s="161" t="s">
        <v>254</v>
      </c>
      <c r="C31" s="218">
        <v>720</v>
      </c>
      <c r="D31" s="367"/>
      <c r="E31" s="360"/>
      <c r="F31" s="311" t="s">
        <v>402</v>
      </c>
      <c r="G31" s="203">
        <v>3.64</v>
      </c>
      <c r="H31" s="203">
        <f t="shared" si="1"/>
        <v>2620.8</v>
      </c>
      <c r="I31" s="373"/>
      <c r="J31" s="197">
        <v>0.2</v>
      </c>
      <c r="K31" s="133">
        <v>36</v>
      </c>
      <c r="L31" s="360"/>
      <c r="M31" s="377"/>
      <c r="N31" s="377"/>
    </row>
    <row r="32" spans="1:14" ht="27" customHeight="1">
      <c r="A32" s="375"/>
      <c r="B32" s="161" t="s">
        <v>255</v>
      </c>
      <c r="C32" s="218">
        <v>720</v>
      </c>
      <c r="D32" s="367"/>
      <c r="E32" s="360"/>
      <c r="F32" s="311" t="s">
        <v>403</v>
      </c>
      <c r="G32" s="203">
        <v>3.38</v>
      </c>
      <c r="H32" s="203">
        <f t="shared" si="1"/>
        <v>2433.6</v>
      </c>
      <c r="I32" s="373"/>
      <c r="J32" s="197">
        <v>0.2</v>
      </c>
      <c r="K32" s="133">
        <v>36</v>
      </c>
      <c r="L32" s="360"/>
      <c r="M32" s="377"/>
      <c r="N32" s="377"/>
    </row>
    <row r="33" spans="1:14" ht="27" customHeight="1">
      <c r="A33" s="375"/>
      <c r="B33" s="161" t="s">
        <v>256</v>
      </c>
      <c r="C33" s="218">
        <v>720</v>
      </c>
      <c r="D33" s="367"/>
      <c r="E33" s="360"/>
      <c r="F33" s="311" t="s">
        <v>0</v>
      </c>
      <c r="G33" s="203">
        <v>4.25</v>
      </c>
      <c r="H33" s="203">
        <f t="shared" si="1"/>
        <v>3060</v>
      </c>
      <c r="I33" s="373"/>
      <c r="J33" s="197">
        <v>0.2</v>
      </c>
      <c r="K33" s="133">
        <v>36</v>
      </c>
      <c r="L33" s="360"/>
      <c r="M33" s="377"/>
      <c r="N33" s="377"/>
    </row>
    <row r="34" spans="1:14" ht="27" customHeight="1" thickBot="1">
      <c r="A34" s="375"/>
      <c r="B34" s="161" t="s">
        <v>257</v>
      </c>
      <c r="C34" s="218">
        <v>720</v>
      </c>
      <c r="D34" s="367"/>
      <c r="E34" s="360"/>
      <c r="F34" s="311" t="s">
        <v>1</v>
      </c>
      <c r="G34" s="203">
        <v>3.2</v>
      </c>
      <c r="H34" s="203">
        <f t="shared" si="1"/>
        <v>2304</v>
      </c>
      <c r="I34" s="374"/>
      <c r="J34" s="197">
        <v>0.2</v>
      </c>
      <c r="K34" s="133">
        <v>36</v>
      </c>
      <c r="L34" s="360"/>
      <c r="M34" s="377"/>
      <c r="N34" s="377"/>
    </row>
    <row r="35" spans="1:14" s="134" customFormat="1" ht="13.5" customHeight="1" thickBot="1">
      <c r="A35" s="202"/>
      <c r="B35" s="164"/>
      <c r="C35" s="155"/>
      <c r="D35" s="135"/>
      <c r="E35" s="135"/>
      <c r="F35" s="312"/>
      <c r="I35" s="315">
        <f>SUM(I2:I34)</f>
        <v>34755.335999999996</v>
      </c>
      <c r="J35" s="199"/>
      <c r="M35" s="200"/>
      <c r="N35" s="200"/>
    </row>
    <row r="36" spans="1:14" s="134" customFormat="1" ht="13.5" customHeight="1">
      <c r="A36" s="202"/>
      <c r="B36" s="164"/>
      <c r="C36" s="155"/>
      <c r="D36" s="135"/>
      <c r="E36" s="135"/>
      <c r="F36" s="312"/>
      <c r="I36" s="210"/>
      <c r="J36" s="199"/>
      <c r="M36" s="200"/>
      <c r="N36" s="200"/>
    </row>
    <row r="37" spans="1:14" s="134" customFormat="1" ht="13.5" customHeight="1">
      <c r="A37" s="202"/>
      <c r="B37" s="164"/>
      <c r="C37" s="155"/>
      <c r="D37" s="135"/>
      <c r="E37" s="135"/>
      <c r="F37" s="312"/>
      <c r="I37" s="210"/>
      <c r="J37" s="199"/>
      <c r="M37" s="200"/>
      <c r="N37" s="200"/>
    </row>
    <row r="38" spans="1:14" s="134" customFormat="1" ht="13.5" customHeight="1">
      <c r="A38" s="202"/>
      <c r="B38" s="164"/>
      <c r="C38" s="155"/>
      <c r="D38" s="135"/>
      <c r="E38" s="135"/>
      <c r="F38" s="312"/>
      <c r="I38" s="210"/>
      <c r="J38" s="199"/>
      <c r="M38" s="200"/>
      <c r="N38" s="200"/>
    </row>
    <row r="39" spans="1:14" s="134" customFormat="1" ht="13.5" customHeight="1">
      <c r="A39" s="202"/>
      <c r="B39" s="164"/>
      <c r="C39" s="155"/>
      <c r="D39" s="135"/>
      <c r="E39" s="135"/>
      <c r="F39" s="312"/>
      <c r="I39" s="210"/>
      <c r="J39" s="199"/>
      <c r="M39" s="200"/>
      <c r="N39" s="200"/>
    </row>
    <row r="40" spans="1:14" s="134" customFormat="1" ht="13.5" customHeight="1">
      <c r="A40" s="202"/>
      <c r="B40" s="164"/>
      <c r="C40" s="155"/>
      <c r="D40" s="135"/>
      <c r="E40" s="135"/>
      <c r="F40" s="312"/>
      <c r="I40" s="210"/>
      <c r="J40" s="199"/>
      <c r="M40" s="200"/>
      <c r="N40" s="200"/>
    </row>
    <row r="41" spans="1:14" s="134" customFormat="1" ht="13.5" customHeight="1">
      <c r="A41" s="202"/>
      <c r="B41" s="164"/>
      <c r="C41" s="155"/>
      <c r="D41" s="135"/>
      <c r="E41" s="135"/>
      <c r="F41" s="312"/>
      <c r="I41" s="210"/>
      <c r="J41" s="199"/>
      <c r="M41" s="200"/>
      <c r="N41" s="200"/>
    </row>
    <row r="42" spans="1:14" s="134" customFormat="1" ht="13.5" customHeight="1">
      <c r="A42" s="202"/>
      <c r="B42" s="164"/>
      <c r="C42" s="155"/>
      <c r="D42" s="135"/>
      <c r="E42" s="135"/>
      <c r="F42" s="312"/>
      <c r="I42" s="210"/>
      <c r="J42" s="199"/>
      <c r="M42" s="200"/>
      <c r="N42" s="200"/>
    </row>
    <row r="43" spans="1:14" s="134" customFormat="1" ht="13.5" customHeight="1">
      <c r="A43" s="202"/>
      <c r="B43" s="164"/>
      <c r="C43" s="155"/>
      <c r="D43" s="135"/>
      <c r="E43" s="135"/>
      <c r="F43" s="312"/>
      <c r="I43" s="210"/>
      <c r="J43" s="199"/>
      <c r="M43" s="200"/>
      <c r="N43" s="200"/>
    </row>
    <row r="44" spans="1:14" s="134" customFormat="1" ht="13.5" customHeight="1">
      <c r="A44" s="202"/>
      <c r="B44" s="164"/>
      <c r="C44" s="155"/>
      <c r="D44" s="135"/>
      <c r="E44" s="135"/>
      <c r="F44" s="312"/>
      <c r="I44" s="210"/>
      <c r="J44" s="199"/>
      <c r="M44" s="200"/>
      <c r="N44" s="200"/>
    </row>
    <row r="45" spans="1:14" s="134" customFormat="1" ht="13.5" customHeight="1">
      <c r="A45" s="202"/>
      <c r="B45" s="164"/>
      <c r="C45" s="155"/>
      <c r="D45" s="135"/>
      <c r="E45" s="135"/>
      <c r="F45" s="312"/>
      <c r="I45" s="210"/>
      <c r="J45" s="199"/>
      <c r="M45" s="200"/>
      <c r="N45" s="200"/>
    </row>
    <row r="46" spans="1:14" s="134" customFormat="1" ht="13.5" customHeight="1">
      <c r="A46" s="202"/>
      <c r="B46" s="164"/>
      <c r="C46" s="155"/>
      <c r="D46" s="135"/>
      <c r="E46" s="135"/>
      <c r="F46" s="312"/>
      <c r="I46" s="210"/>
      <c r="J46" s="199"/>
      <c r="M46" s="200"/>
      <c r="N46" s="200"/>
    </row>
    <row r="47" spans="1:14" s="134" customFormat="1" ht="13.5" customHeight="1">
      <c r="A47" s="202"/>
      <c r="B47" s="164"/>
      <c r="C47" s="155"/>
      <c r="D47" s="135"/>
      <c r="E47" s="135"/>
      <c r="F47" s="312"/>
      <c r="I47" s="210"/>
      <c r="J47" s="199"/>
      <c r="M47" s="200"/>
      <c r="N47" s="200"/>
    </row>
    <row r="48" spans="1:14" s="134" customFormat="1" ht="13.5" customHeight="1">
      <c r="A48" s="202"/>
      <c r="B48" s="164"/>
      <c r="C48" s="155"/>
      <c r="D48" s="135"/>
      <c r="E48" s="135"/>
      <c r="F48" s="312"/>
      <c r="I48" s="210"/>
      <c r="J48" s="199"/>
      <c r="M48" s="200"/>
      <c r="N48" s="200"/>
    </row>
    <row r="49" spans="1:14" s="134" customFormat="1" ht="13.5" customHeight="1">
      <c r="A49" s="202"/>
      <c r="B49" s="164"/>
      <c r="C49" s="155"/>
      <c r="D49" s="135"/>
      <c r="E49" s="135"/>
      <c r="F49" s="312"/>
      <c r="I49" s="210"/>
      <c r="J49" s="199"/>
      <c r="M49" s="200"/>
      <c r="N49" s="200"/>
    </row>
    <row r="50" spans="1:14" s="134" customFormat="1" ht="13.5" customHeight="1">
      <c r="A50" s="202"/>
      <c r="B50" s="164"/>
      <c r="C50" s="155"/>
      <c r="D50" s="135"/>
      <c r="E50" s="135"/>
      <c r="F50" s="312"/>
      <c r="I50" s="210"/>
      <c r="J50" s="199"/>
      <c r="M50" s="200"/>
      <c r="N50" s="200"/>
    </row>
    <row r="51" spans="1:14" s="134" customFormat="1" ht="13.5" customHeight="1">
      <c r="A51" s="202"/>
      <c r="B51" s="164"/>
      <c r="C51" s="155"/>
      <c r="D51" s="135"/>
      <c r="E51" s="135"/>
      <c r="F51" s="312"/>
      <c r="I51" s="210"/>
      <c r="J51" s="199"/>
      <c r="M51" s="200"/>
      <c r="N51" s="200"/>
    </row>
    <row r="52" spans="1:14" s="134" customFormat="1" ht="13.5" customHeight="1">
      <c r="A52" s="202"/>
      <c r="B52" s="164"/>
      <c r="C52" s="155"/>
      <c r="D52" s="135"/>
      <c r="E52" s="135"/>
      <c r="F52" s="312"/>
      <c r="I52" s="210"/>
      <c r="J52" s="199"/>
      <c r="M52" s="200"/>
      <c r="N52" s="200"/>
    </row>
    <row r="53" spans="1:14" s="134" customFormat="1" ht="13.5" customHeight="1">
      <c r="A53" s="202"/>
      <c r="B53" s="164"/>
      <c r="C53" s="155"/>
      <c r="D53" s="135"/>
      <c r="E53" s="135"/>
      <c r="F53" s="312"/>
      <c r="I53" s="210"/>
      <c r="J53" s="199"/>
      <c r="M53" s="200"/>
      <c r="N53" s="200"/>
    </row>
    <row r="54" spans="1:14" s="134" customFormat="1" ht="13.5" customHeight="1">
      <c r="A54" s="202"/>
      <c r="B54" s="164"/>
      <c r="C54" s="155"/>
      <c r="D54" s="135"/>
      <c r="E54" s="135"/>
      <c r="F54" s="312"/>
      <c r="I54" s="210"/>
      <c r="J54" s="199"/>
      <c r="M54" s="200"/>
      <c r="N54" s="200"/>
    </row>
    <row r="55" spans="1:14" s="134" customFormat="1" ht="13.5" customHeight="1">
      <c r="A55" s="202"/>
      <c r="B55" s="164"/>
      <c r="C55" s="155"/>
      <c r="D55" s="135"/>
      <c r="E55" s="135"/>
      <c r="F55" s="312"/>
      <c r="I55" s="210"/>
      <c r="J55" s="199"/>
      <c r="M55" s="200"/>
      <c r="N55" s="200"/>
    </row>
    <row r="56" spans="1:14" s="134" customFormat="1" ht="13.5" customHeight="1">
      <c r="A56" s="202"/>
      <c r="B56" s="164"/>
      <c r="C56" s="155"/>
      <c r="D56" s="135"/>
      <c r="E56" s="135"/>
      <c r="F56" s="312"/>
      <c r="I56" s="210"/>
      <c r="J56" s="199"/>
      <c r="M56" s="200"/>
      <c r="N56" s="200"/>
    </row>
    <row r="57" spans="1:14" s="134" customFormat="1" ht="13.5" customHeight="1">
      <c r="A57" s="202"/>
      <c r="B57" s="164"/>
      <c r="C57" s="155"/>
      <c r="D57" s="135"/>
      <c r="E57" s="135"/>
      <c r="F57" s="312"/>
      <c r="I57" s="210"/>
      <c r="J57" s="199"/>
      <c r="M57" s="200"/>
      <c r="N57" s="200"/>
    </row>
    <row r="58" spans="1:14" s="134" customFormat="1" ht="13.5" customHeight="1">
      <c r="A58" s="202"/>
      <c r="B58" s="164"/>
      <c r="C58" s="155"/>
      <c r="D58" s="135"/>
      <c r="E58" s="135"/>
      <c r="F58" s="312"/>
      <c r="I58" s="210"/>
      <c r="J58" s="199"/>
      <c r="M58" s="200"/>
      <c r="N58" s="200"/>
    </row>
    <row r="59" spans="1:14" s="134" customFormat="1" ht="13.5" customHeight="1">
      <c r="A59" s="202"/>
      <c r="B59" s="164"/>
      <c r="C59" s="155"/>
      <c r="D59" s="135"/>
      <c r="E59" s="135"/>
      <c r="F59" s="312"/>
      <c r="I59" s="210"/>
      <c r="J59" s="199"/>
      <c r="M59" s="200"/>
      <c r="N59" s="200"/>
    </row>
    <row r="60" spans="1:14" s="134" customFormat="1" ht="13.5" customHeight="1">
      <c r="A60" s="202"/>
      <c r="B60" s="164"/>
      <c r="C60" s="155"/>
      <c r="D60" s="135"/>
      <c r="E60" s="135"/>
      <c r="F60" s="312"/>
      <c r="I60" s="210"/>
      <c r="J60" s="199"/>
      <c r="M60" s="200"/>
      <c r="N60" s="200"/>
    </row>
    <row r="61" spans="1:14" s="134" customFormat="1" ht="13.5" customHeight="1">
      <c r="A61" s="202"/>
      <c r="B61" s="164"/>
      <c r="C61" s="155"/>
      <c r="D61" s="135"/>
      <c r="E61" s="135"/>
      <c r="F61" s="312"/>
      <c r="I61" s="210"/>
      <c r="J61" s="199"/>
      <c r="M61" s="200"/>
      <c r="N61" s="200"/>
    </row>
    <row r="62" spans="1:14" s="134" customFormat="1" ht="13.5" customHeight="1">
      <c r="A62" s="202"/>
      <c r="B62" s="164"/>
      <c r="C62" s="155"/>
      <c r="D62" s="135"/>
      <c r="E62" s="135"/>
      <c r="F62" s="312"/>
      <c r="I62" s="210"/>
      <c r="J62" s="199"/>
      <c r="M62" s="200"/>
      <c r="N62" s="200"/>
    </row>
    <row r="63" spans="1:14" s="134" customFormat="1" ht="13.5" customHeight="1">
      <c r="A63" s="202"/>
      <c r="B63" s="164"/>
      <c r="C63" s="155"/>
      <c r="D63" s="135"/>
      <c r="E63" s="135"/>
      <c r="F63" s="312"/>
      <c r="I63" s="210"/>
      <c r="J63" s="199"/>
      <c r="M63" s="200"/>
      <c r="N63" s="200"/>
    </row>
    <row r="64" spans="1:14" s="134" customFormat="1" ht="13.5" customHeight="1">
      <c r="A64" s="202"/>
      <c r="B64" s="164"/>
      <c r="C64" s="155"/>
      <c r="D64" s="135"/>
      <c r="E64" s="135"/>
      <c r="F64" s="312"/>
      <c r="I64" s="210"/>
      <c r="J64" s="199"/>
      <c r="M64" s="200"/>
      <c r="N64" s="200"/>
    </row>
    <row r="65" spans="1:14" s="134" customFormat="1" ht="13.5" customHeight="1">
      <c r="A65" s="202"/>
      <c r="B65" s="164"/>
      <c r="C65" s="155"/>
      <c r="D65" s="135"/>
      <c r="E65" s="135"/>
      <c r="F65" s="312"/>
      <c r="I65" s="210"/>
      <c r="J65" s="199"/>
      <c r="M65" s="200"/>
      <c r="N65" s="200"/>
    </row>
    <row r="66" spans="1:14" s="134" customFormat="1" ht="13.5" customHeight="1">
      <c r="A66" s="202"/>
      <c r="B66" s="164"/>
      <c r="C66" s="155"/>
      <c r="D66" s="135"/>
      <c r="E66" s="135"/>
      <c r="F66" s="312"/>
      <c r="I66" s="210"/>
      <c r="J66" s="199"/>
      <c r="M66" s="200"/>
      <c r="N66" s="200"/>
    </row>
    <row r="67" spans="1:14" s="134" customFormat="1" ht="13.5" customHeight="1">
      <c r="A67" s="202"/>
      <c r="B67" s="164"/>
      <c r="C67" s="155"/>
      <c r="D67" s="135"/>
      <c r="E67" s="135"/>
      <c r="F67" s="312"/>
      <c r="I67" s="210"/>
      <c r="J67" s="199"/>
      <c r="M67" s="200"/>
      <c r="N67" s="200"/>
    </row>
    <row r="68" spans="1:14" s="134" customFormat="1" ht="13.5" customHeight="1">
      <c r="A68" s="202"/>
      <c r="B68" s="164"/>
      <c r="C68" s="155"/>
      <c r="D68" s="135"/>
      <c r="E68" s="135"/>
      <c r="F68" s="312"/>
      <c r="I68" s="210"/>
      <c r="J68" s="199"/>
      <c r="M68" s="200"/>
      <c r="N68" s="200"/>
    </row>
    <row r="69" spans="1:14" s="134" customFormat="1" ht="13.5" customHeight="1">
      <c r="A69" s="202"/>
      <c r="B69" s="164"/>
      <c r="C69" s="155"/>
      <c r="D69" s="135"/>
      <c r="E69" s="135"/>
      <c r="F69" s="312"/>
      <c r="I69" s="210"/>
      <c r="J69" s="199"/>
      <c r="M69" s="200"/>
      <c r="N69" s="200"/>
    </row>
    <row r="70" spans="1:14" s="134" customFormat="1" ht="13.5" customHeight="1">
      <c r="A70" s="202"/>
      <c r="B70" s="164"/>
      <c r="C70" s="155"/>
      <c r="D70" s="135"/>
      <c r="E70" s="135"/>
      <c r="F70" s="312"/>
      <c r="I70" s="210"/>
      <c r="J70" s="199"/>
      <c r="M70" s="200"/>
      <c r="N70" s="200"/>
    </row>
    <row r="71" spans="1:14" s="134" customFormat="1" ht="13.5" customHeight="1">
      <c r="A71" s="202"/>
      <c r="B71" s="164"/>
      <c r="C71" s="155"/>
      <c r="D71" s="135"/>
      <c r="E71" s="135"/>
      <c r="F71" s="312"/>
      <c r="I71" s="210"/>
      <c r="J71" s="199"/>
      <c r="M71" s="200"/>
      <c r="N71" s="200"/>
    </row>
    <row r="72" spans="1:14" s="134" customFormat="1" ht="13.5" customHeight="1">
      <c r="A72" s="202"/>
      <c r="B72" s="164"/>
      <c r="C72" s="155"/>
      <c r="D72" s="135"/>
      <c r="E72" s="135"/>
      <c r="F72" s="312"/>
      <c r="I72" s="210"/>
      <c r="J72" s="199"/>
      <c r="M72" s="200"/>
      <c r="N72" s="200"/>
    </row>
    <row r="73" spans="1:14" s="134" customFormat="1" ht="13.5" customHeight="1">
      <c r="A73" s="202"/>
      <c r="B73" s="164"/>
      <c r="C73" s="155"/>
      <c r="D73" s="135"/>
      <c r="E73" s="135"/>
      <c r="F73" s="312"/>
      <c r="I73" s="210"/>
      <c r="J73" s="199"/>
      <c r="M73" s="200"/>
      <c r="N73" s="200"/>
    </row>
    <row r="74" spans="1:14" s="134" customFormat="1" ht="13.5" customHeight="1">
      <c r="A74" s="202"/>
      <c r="B74" s="164"/>
      <c r="C74" s="155"/>
      <c r="D74" s="135"/>
      <c r="E74" s="135"/>
      <c r="F74" s="312"/>
      <c r="I74" s="210"/>
      <c r="J74" s="199"/>
      <c r="M74" s="200"/>
      <c r="N74" s="200"/>
    </row>
    <row r="75" spans="1:14" s="134" customFormat="1" ht="13.5" customHeight="1">
      <c r="A75" s="202"/>
      <c r="B75" s="164"/>
      <c r="C75" s="155"/>
      <c r="D75" s="135"/>
      <c r="E75" s="135"/>
      <c r="F75" s="312"/>
      <c r="I75" s="210"/>
      <c r="J75" s="199"/>
      <c r="M75" s="200"/>
      <c r="N75" s="200"/>
    </row>
    <row r="76" spans="1:14" s="134" customFormat="1" ht="13.5" customHeight="1">
      <c r="A76" s="202"/>
      <c r="B76" s="164"/>
      <c r="C76" s="155"/>
      <c r="D76" s="135"/>
      <c r="E76" s="135"/>
      <c r="F76" s="312"/>
      <c r="I76" s="210"/>
      <c r="J76" s="199"/>
      <c r="M76" s="200"/>
      <c r="N76" s="200"/>
    </row>
    <row r="77" spans="1:14" s="134" customFormat="1" ht="13.5" customHeight="1">
      <c r="A77" s="202"/>
      <c r="B77" s="164"/>
      <c r="C77" s="155"/>
      <c r="D77" s="135"/>
      <c r="E77" s="135"/>
      <c r="F77" s="312"/>
      <c r="I77" s="210"/>
      <c r="J77" s="199"/>
      <c r="M77" s="200"/>
      <c r="N77" s="200"/>
    </row>
    <row r="78" spans="1:14" s="134" customFormat="1" ht="13.5" customHeight="1">
      <c r="A78" s="202"/>
      <c r="B78" s="164"/>
      <c r="C78" s="155"/>
      <c r="D78" s="135"/>
      <c r="E78" s="135"/>
      <c r="F78" s="312"/>
      <c r="I78" s="210"/>
      <c r="J78" s="199"/>
      <c r="M78" s="200"/>
      <c r="N78" s="200"/>
    </row>
    <row r="79" spans="1:14" s="134" customFormat="1" ht="13.5" customHeight="1">
      <c r="A79" s="202"/>
      <c r="B79" s="164"/>
      <c r="C79" s="155"/>
      <c r="D79" s="135"/>
      <c r="E79" s="135"/>
      <c r="F79" s="312"/>
      <c r="I79" s="210"/>
      <c r="J79" s="199"/>
      <c r="M79" s="200"/>
      <c r="N79" s="200"/>
    </row>
    <row r="80" spans="1:14" s="134" customFormat="1" ht="13.5" customHeight="1">
      <c r="A80" s="202"/>
      <c r="B80" s="164"/>
      <c r="C80" s="155"/>
      <c r="D80" s="135"/>
      <c r="E80" s="135"/>
      <c r="F80" s="312"/>
      <c r="I80" s="210"/>
      <c r="J80" s="199"/>
      <c r="M80" s="200"/>
      <c r="N80" s="200"/>
    </row>
    <row r="81" spans="1:14" s="134" customFormat="1" ht="13.5" customHeight="1">
      <c r="A81" s="202"/>
      <c r="B81" s="164"/>
      <c r="C81" s="155"/>
      <c r="D81" s="135"/>
      <c r="E81" s="135"/>
      <c r="F81" s="312"/>
      <c r="I81" s="210"/>
      <c r="J81" s="199"/>
      <c r="M81" s="200"/>
      <c r="N81" s="200"/>
    </row>
    <row r="82" spans="1:14" s="134" customFormat="1" ht="13.5" customHeight="1">
      <c r="A82" s="202"/>
      <c r="B82" s="164"/>
      <c r="C82" s="155"/>
      <c r="D82" s="135"/>
      <c r="E82" s="135"/>
      <c r="F82" s="312"/>
      <c r="I82" s="210"/>
      <c r="J82" s="199"/>
      <c r="M82" s="200"/>
      <c r="N82" s="200"/>
    </row>
    <row r="83" spans="1:14" s="134" customFormat="1" ht="13.5" customHeight="1">
      <c r="A83" s="202"/>
      <c r="B83" s="164"/>
      <c r="C83" s="155"/>
      <c r="D83" s="135"/>
      <c r="E83" s="135"/>
      <c r="F83" s="312"/>
      <c r="I83" s="210"/>
      <c r="J83" s="199"/>
      <c r="M83" s="200"/>
      <c r="N83" s="200"/>
    </row>
    <row r="84" spans="1:14" s="134" customFormat="1" ht="13.5" customHeight="1">
      <c r="A84" s="202"/>
      <c r="B84" s="164"/>
      <c r="C84" s="155"/>
      <c r="D84" s="135"/>
      <c r="E84" s="135"/>
      <c r="F84" s="312"/>
      <c r="I84" s="210"/>
      <c r="J84" s="199"/>
      <c r="M84" s="200"/>
      <c r="N84" s="200"/>
    </row>
    <row r="85" spans="1:14" s="134" customFormat="1" ht="13.5" customHeight="1">
      <c r="A85" s="202"/>
      <c r="B85" s="164"/>
      <c r="C85" s="155"/>
      <c r="D85" s="135"/>
      <c r="E85" s="135"/>
      <c r="F85" s="312"/>
      <c r="I85" s="210"/>
      <c r="J85" s="199"/>
      <c r="M85" s="200"/>
      <c r="N85" s="200"/>
    </row>
    <row r="86" spans="1:14" s="134" customFormat="1" ht="13.5" customHeight="1">
      <c r="A86" s="202"/>
      <c r="B86" s="164"/>
      <c r="C86" s="155"/>
      <c r="D86" s="135"/>
      <c r="E86" s="135"/>
      <c r="F86" s="312"/>
      <c r="I86" s="210"/>
      <c r="J86" s="199"/>
      <c r="M86" s="200"/>
      <c r="N86" s="200"/>
    </row>
    <row r="87" spans="1:14" s="134" customFormat="1" ht="13.5" customHeight="1">
      <c r="A87" s="202"/>
      <c r="B87" s="164"/>
      <c r="C87" s="155"/>
      <c r="D87" s="135"/>
      <c r="E87" s="135"/>
      <c r="F87" s="312"/>
      <c r="I87" s="210"/>
      <c r="J87" s="199"/>
      <c r="M87" s="200"/>
      <c r="N87" s="200"/>
    </row>
    <row r="88" spans="1:14" s="134" customFormat="1" ht="13.5" customHeight="1">
      <c r="A88" s="202"/>
      <c r="B88" s="164"/>
      <c r="C88" s="155"/>
      <c r="D88" s="135"/>
      <c r="E88" s="135"/>
      <c r="F88" s="312"/>
      <c r="I88" s="210"/>
      <c r="J88" s="199"/>
      <c r="M88" s="200"/>
      <c r="N88" s="200"/>
    </row>
    <row r="89" spans="1:14" s="134" customFormat="1" ht="13.5" customHeight="1">
      <c r="A89" s="202"/>
      <c r="B89" s="164"/>
      <c r="C89" s="155"/>
      <c r="D89" s="135"/>
      <c r="E89" s="135"/>
      <c r="F89" s="312"/>
      <c r="I89" s="210"/>
      <c r="J89" s="199"/>
      <c r="M89" s="200"/>
      <c r="N89" s="200"/>
    </row>
    <row r="90" spans="1:14" s="134" customFormat="1" ht="13.5" customHeight="1">
      <c r="A90" s="202"/>
      <c r="B90" s="164"/>
      <c r="C90" s="155"/>
      <c r="D90" s="135"/>
      <c r="E90" s="135"/>
      <c r="F90" s="312"/>
      <c r="I90" s="210"/>
      <c r="J90" s="199"/>
      <c r="M90" s="200"/>
      <c r="N90" s="200"/>
    </row>
    <row r="91" spans="1:14" s="134" customFormat="1" ht="13.5" customHeight="1">
      <c r="A91" s="202"/>
      <c r="B91" s="164"/>
      <c r="C91" s="155"/>
      <c r="D91" s="135"/>
      <c r="E91" s="135"/>
      <c r="F91" s="312"/>
      <c r="I91" s="210"/>
      <c r="J91" s="199"/>
      <c r="M91" s="200"/>
      <c r="N91" s="200"/>
    </row>
    <row r="92" spans="1:14" s="134" customFormat="1" ht="13.5" customHeight="1">
      <c r="A92" s="202"/>
      <c r="B92" s="164"/>
      <c r="C92" s="155"/>
      <c r="D92" s="135"/>
      <c r="E92" s="135"/>
      <c r="F92" s="312"/>
      <c r="I92" s="210"/>
      <c r="J92" s="199"/>
      <c r="M92" s="200"/>
      <c r="N92" s="200"/>
    </row>
    <row r="93" spans="1:14" s="134" customFormat="1" ht="13.5" customHeight="1">
      <c r="A93" s="202"/>
      <c r="B93" s="164"/>
      <c r="C93" s="155"/>
      <c r="D93" s="135"/>
      <c r="E93" s="135"/>
      <c r="F93" s="312"/>
      <c r="I93" s="210"/>
      <c r="J93" s="199"/>
      <c r="M93" s="200"/>
      <c r="N93" s="200"/>
    </row>
    <row r="94" spans="1:14" s="134" customFormat="1" ht="13.5" customHeight="1">
      <c r="A94" s="202"/>
      <c r="B94" s="164"/>
      <c r="C94" s="155"/>
      <c r="D94" s="135"/>
      <c r="E94" s="135"/>
      <c r="F94" s="312"/>
      <c r="I94" s="210"/>
      <c r="J94" s="199"/>
      <c r="M94" s="200"/>
      <c r="N94" s="200"/>
    </row>
    <row r="95" spans="1:14" s="134" customFormat="1" ht="13.5" customHeight="1">
      <c r="A95" s="202"/>
      <c r="B95" s="164"/>
      <c r="C95" s="155"/>
      <c r="D95" s="135"/>
      <c r="E95" s="135"/>
      <c r="F95" s="312"/>
      <c r="I95" s="210"/>
      <c r="J95" s="199"/>
      <c r="M95" s="200"/>
      <c r="N95" s="200"/>
    </row>
    <row r="96" spans="1:14" s="134" customFormat="1" ht="13.5" customHeight="1">
      <c r="A96" s="202"/>
      <c r="B96" s="164"/>
      <c r="C96" s="155"/>
      <c r="D96" s="135"/>
      <c r="E96" s="135"/>
      <c r="F96" s="312"/>
      <c r="I96" s="210"/>
      <c r="J96" s="199"/>
      <c r="M96" s="200"/>
      <c r="N96" s="200"/>
    </row>
    <row r="97" spans="1:14" s="134" customFormat="1" ht="13.5" customHeight="1">
      <c r="A97" s="202"/>
      <c r="B97" s="164"/>
      <c r="C97" s="155"/>
      <c r="D97" s="135"/>
      <c r="E97" s="135"/>
      <c r="F97" s="312"/>
      <c r="I97" s="210"/>
      <c r="J97" s="199"/>
      <c r="M97" s="200"/>
      <c r="N97" s="200"/>
    </row>
    <row r="98" spans="1:14" s="134" customFormat="1" ht="13.5" customHeight="1">
      <c r="A98" s="202"/>
      <c r="B98" s="164"/>
      <c r="C98" s="155"/>
      <c r="D98" s="135"/>
      <c r="E98" s="135"/>
      <c r="F98" s="312"/>
      <c r="I98" s="210"/>
      <c r="J98" s="199"/>
      <c r="M98" s="200"/>
      <c r="N98" s="200"/>
    </row>
    <row r="99" spans="1:14" s="134" customFormat="1" ht="13.5" customHeight="1">
      <c r="A99" s="202"/>
      <c r="B99" s="164"/>
      <c r="C99" s="155"/>
      <c r="D99" s="135"/>
      <c r="E99" s="135"/>
      <c r="F99" s="312"/>
      <c r="I99" s="210"/>
      <c r="J99" s="199"/>
      <c r="M99" s="200"/>
      <c r="N99" s="200"/>
    </row>
    <row r="100" spans="1:14" s="134" customFormat="1" ht="13.5" customHeight="1">
      <c r="A100" s="202"/>
      <c r="B100" s="164"/>
      <c r="C100" s="155"/>
      <c r="D100" s="135"/>
      <c r="E100" s="135"/>
      <c r="F100" s="312"/>
      <c r="I100" s="210"/>
      <c r="J100" s="199"/>
      <c r="M100" s="200"/>
      <c r="N100" s="200"/>
    </row>
    <row r="101" spans="1:14" s="134" customFormat="1" ht="13.5" customHeight="1">
      <c r="A101" s="202"/>
      <c r="B101" s="164"/>
      <c r="C101" s="155"/>
      <c r="D101" s="135"/>
      <c r="E101" s="135"/>
      <c r="F101" s="312"/>
      <c r="I101" s="210"/>
      <c r="J101" s="199"/>
      <c r="M101" s="200"/>
      <c r="N101" s="200"/>
    </row>
    <row r="102" spans="1:14" s="134" customFormat="1" ht="13.5" customHeight="1">
      <c r="A102" s="202"/>
      <c r="B102" s="164"/>
      <c r="C102" s="155"/>
      <c r="D102" s="135"/>
      <c r="E102" s="135"/>
      <c r="F102" s="312"/>
      <c r="I102" s="210"/>
      <c r="J102" s="199"/>
      <c r="M102" s="200"/>
      <c r="N102" s="200"/>
    </row>
    <row r="103" spans="1:14" s="134" customFormat="1" ht="13.5" customHeight="1">
      <c r="A103" s="202"/>
      <c r="B103" s="164"/>
      <c r="C103" s="155"/>
      <c r="D103" s="135"/>
      <c r="E103" s="135"/>
      <c r="F103" s="312"/>
      <c r="I103" s="210"/>
      <c r="J103" s="199"/>
      <c r="M103" s="200"/>
      <c r="N103" s="200"/>
    </row>
    <row r="104" spans="1:14" s="134" customFormat="1" ht="13.5" customHeight="1">
      <c r="A104" s="202"/>
      <c r="B104" s="164"/>
      <c r="C104" s="155"/>
      <c r="D104" s="135"/>
      <c r="E104" s="135"/>
      <c r="F104" s="312"/>
      <c r="I104" s="210"/>
      <c r="J104" s="199"/>
      <c r="M104" s="200"/>
      <c r="N104" s="200"/>
    </row>
    <row r="105" spans="1:14" s="134" customFormat="1" ht="13.5" customHeight="1">
      <c r="A105" s="202"/>
      <c r="B105" s="164"/>
      <c r="C105" s="155"/>
      <c r="D105" s="135"/>
      <c r="E105" s="135"/>
      <c r="F105" s="312"/>
      <c r="I105" s="210"/>
      <c r="J105" s="199"/>
      <c r="M105" s="200"/>
      <c r="N105" s="200"/>
    </row>
    <row r="106" spans="1:14" s="134" customFormat="1" ht="13.5" customHeight="1">
      <c r="A106" s="202"/>
      <c r="B106" s="164"/>
      <c r="C106" s="155"/>
      <c r="D106" s="135"/>
      <c r="E106" s="135"/>
      <c r="F106" s="312"/>
      <c r="I106" s="210"/>
      <c r="J106" s="199"/>
      <c r="M106" s="200"/>
      <c r="N106" s="200"/>
    </row>
    <row r="107" spans="1:14" s="134" customFormat="1" ht="13.5" customHeight="1">
      <c r="A107" s="202"/>
      <c r="B107" s="164"/>
      <c r="C107" s="155"/>
      <c r="D107" s="135"/>
      <c r="E107" s="135"/>
      <c r="F107" s="312"/>
      <c r="I107" s="210"/>
      <c r="J107" s="199"/>
      <c r="M107" s="200"/>
      <c r="N107" s="200"/>
    </row>
    <row r="108" spans="1:14" s="134" customFormat="1" ht="13.5" customHeight="1">
      <c r="A108" s="202"/>
      <c r="B108" s="164"/>
      <c r="C108" s="155"/>
      <c r="D108" s="135"/>
      <c r="E108" s="135"/>
      <c r="F108" s="312"/>
      <c r="I108" s="210"/>
      <c r="J108" s="199"/>
      <c r="M108" s="200"/>
      <c r="N108" s="200"/>
    </row>
    <row r="109" spans="1:14" s="134" customFormat="1" ht="13.5" customHeight="1">
      <c r="A109" s="202"/>
      <c r="B109" s="164"/>
      <c r="C109" s="155"/>
      <c r="D109" s="135"/>
      <c r="E109" s="135"/>
      <c r="F109" s="312"/>
      <c r="I109" s="210"/>
      <c r="J109" s="199"/>
      <c r="M109" s="200"/>
      <c r="N109" s="200"/>
    </row>
    <row r="110" spans="1:14" s="134" customFormat="1" ht="13.5" customHeight="1">
      <c r="A110" s="202"/>
      <c r="B110" s="164"/>
      <c r="C110" s="155"/>
      <c r="D110" s="135"/>
      <c r="E110" s="135"/>
      <c r="F110" s="312"/>
      <c r="I110" s="210"/>
      <c r="J110" s="199"/>
      <c r="M110" s="200"/>
      <c r="N110" s="200"/>
    </row>
    <row r="111" spans="1:14" s="134" customFormat="1" ht="13.5" customHeight="1">
      <c r="A111" s="202"/>
      <c r="B111" s="164"/>
      <c r="C111" s="155"/>
      <c r="D111" s="135"/>
      <c r="E111" s="135"/>
      <c r="F111" s="312"/>
      <c r="I111" s="210"/>
      <c r="J111" s="199"/>
      <c r="M111" s="200"/>
      <c r="N111" s="200"/>
    </row>
    <row r="112" spans="1:14" s="134" customFormat="1" ht="13.5" customHeight="1">
      <c r="A112" s="202"/>
      <c r="B112" s="164"/>
      <c r="C112" s="155"/>
      <c r="D112" s="135"/>
      <c r="E112" s="135"/>
      <c r="F112" s="312"/>
      <c r="I112" s="210"/>
      <c r="J112" s="199"/>
      <c r="M112" s="200"/>
      <c r="N112" s="200"/>
    </row>
    <row r="113" spans="1:14" s="134" customFormat="1" ht="13.5" customHeight="1">
      <c r="A113" s="202"/>
      <c r="B113" s="164"/>
      <c r="C113" s="155"/>
      <c r="D113" s="135"/>
      <c r="E113" s="135"/>
      <c r="F113" s="312"/>
      <c r="I113" s="210"/>
      <c r="J113" s="199"/>
      <c r="M113" s="200"/>
      <c r="N113" s="200"/>
    </row>
    <row r="114" spans="1:14" s="134" customFormat="1" ht="13.5" customHeight="1">
      <c r="A114" s="202"/>
      <c r="B114" s="164"/>
      <c r="C114" s="155"/>
      <c r="D114" s="135"/>
      <c r="E114" s="135"/>
      <c r="F114" s="312"/>
      <c r="I114" s="210"/>
      <c r="J114" s="199"/>
      <c r="M114" s="200"/>
      <c r="N114" s="200"/>
    </row>
    <row r="115" spans="1:14" s="134" customFormat="1" ht="13.5" customHeight="1">
      <c r="A115" s="202"/>
      <c r="B115" s="164"/>
      <c r="C115" s="155"/>
      <c r="D115" s="135"/>
      <c r="E115" s="135"/>
      <c r="F115" s="312"/>
      <c r="I115" s="210"/>
      <c r="J115" s="199"/>
      <c r="M115" s="200"/>
      <c r="N115" s="200"/>
    </row>
    <row r="116" spans="1:14" s="134" customFormat="1" ht="13.5" customHeight="1">
      <c r="A116" s="202"/>
      <c r="B116" s="164"/>
      <c r="C116" s="155"/>
      <c r="D116" s="135"/>
      <c r="E116" s="135"/>
      <c r="F116" s="312"/>
      <c r="I116" s="210"/>
      <c r="J116" s="199"/>
      <c r="M116" s="200"/>
      <c r="N116" s="200"/>
    </row>
    <row r="117" spans="1:14" s="134" customFormat="1" ht="13.5" customHeight="1">
      <c r="A117" s="202"/>
      <c r="B117" s="164"/>
      <c r="C117" s="155"/>
      <c r="D117" s="135"/>
      <c r="E117" s="135"/>
      <c r="F117" s="312"/>
      <c r="I117" s="210"/>
      <c r="J117" s="199"/>
      <c r="M117" s="200"/>
      <c r="N117" s="200"/>
    </row>
    <row r="118" spans="1:14" s="134" customFormat="1" ht="13.5" customHeight="1">
      <c r="A118" s="202"/>
      <c r="B118" s="164"/>
      <c r="C118" s="155"/>
      <c r="D118" s="135"/>
      <c r="E118" s="135"/>
      <c r="F118" s="312"/>
      <c r="I118" s="210"/>
      <c r="J118" s="199"/>
      <c r="M118" s="200"/>
      <c r="N118" s="200"/>
    </row>
    <row r="119" spans="1:14" s="134" customFormat="1" ht="13.5" customHeight="1">
      <c r="A119" s="202"/>
      <c r="B119" s="164"/>
      <c r="C119" s="155"/>
      <c r="D119" s="135"/>
      <c r="E119" s="135"/>
      <c r="F119" s="312"/>
      <c r="I119" s="210"/>
      <c r="J119" s="199"/>
      <c r="M119" s="200"/>
      <c r="N119" s="200"/>
    </row>
    <row r="120" spans="1:14" s="134" customFormat="1" ht="13.5" customHeight="1">
      <c r="A120" s="202"/>
      <c r="B120" s="164"/>
      <c r="C120" s="155"/>
      <c r="D120" s="135"/>
      <c r="E120" s="135"/>
      <c r="F120" s="312"/>
      <c r="I120" s="210"/>
      <c r="J120" s="199"/>
      <c r="M120" s="200"/>
      <c r="N120" s="200"/>
    </row>
    <row r="121" spans="1:14" s="134" customFormat="1" ht="13.5" customHeight="1">
      <c r="A121" s="202"/>
      <c r="B121" s="164"/>
      <c r="C121" s="155"/>
      <c r="D121" s="135"/>
      <c r="E121" s="135"/>
      <c r="F121" s="312"/>
      <c r="I121" s="210"/>
      <c r="J121" s="199"/>
      <c r="M121" s="200"/>
      <c r="N121" s="200"/>
    </row>
    <row r="122" spans="1:14" s="134" customFormat="1" ht="13.5" customHeight="1">
      <c r="A122" s="202"/>
      <c r="B122" s="164"/>
      <c r="C122" s="155"/>
      <c r="D122" s="135"/>
      <c r="E122" s="135"/>
      <c r="F122" s="312"/>
      <c r="I122" s="210"/>
      <c r="J122" s="199"/>
      <c r="M122" s="200"/>
      <c r="N122" s="200"/>
    </row>
    <row r="123" spans="1:14" s="134" customFormat="1" ht="13.5" customHeight="1">
      <c r="A123" s="202"/>
      <c r="B123" s="164"/>
      <c r="C123" s="155"/>
      <c r="D123" s="135"/>
      <c r="E123" s="135"/>
      <c r="F123" s="312"/>
      <c r="I123" s="210"/>
      <c r="J123" s="199"/>
      <c r="M123" s="200"/>
      <c r="N123" s="200"/>
    </row>
    <row r="124" spans="1:14" s="134" customFormat="1" ht="13.5" customHeight="1">
      <c r="A124" s="202"/>
      <c r="B124" s="164"/>
      <c r="C124" s="155"/>
      <c r="D124" s="135"/>
      <c r="E124" s="135"/>
      <c r="F124" s="312"/>
      <c r="I124" s="210"/>
      <c r="J124" s="199"/>
      <c r="M124" s="200"/>
      <c r="N124" s="200"/>
    </row>
    <row r="125" spans="1:14" s="134" customFormat="1" ht="13.5" customHeight="1">
      <c r="A125" s="202"/>
      <c r="B125" s="164"/>
      <c r="C125" s="155"/>
      <c r="D125" s="135"/>
      <c r="E125" s="135"/>
      <c r="F125" s="312"/>
      <c r="I125" s="210"/>
      <c r="J125" s="199"/>
      <c r="M125" s="200"/>
      <c r="N125" s="200"/>
    </row>
    <row r="126" spans="1:14" s="134" customFormat="1" ht="13.5" customHeight="1">
      <c r="A126" s="202"/>
      <c r="B126" s="164"/>
      <c r="C126" s="155"/>
      <c r="D126" s="135"/>
      <c r="E126" s="135"/>
      <c r="F126" s="312"/>
      <c r="I126" s="210"/>
      <c r="J126" s="199"/>
      <c r="M126" s="200"/>
      <c r="N126" s="200"/>
    </row>
    <row r="127" spans="1:14" s="134" customFormat="1" ht="13.5" customHeight="1">
      <c r="A127" s="202"/>
      <c r="B127" s="164"/>
      <c r="C127" s="155"/>
      <c r="D127" s="135"/>
      <c r="E127" s="135"/>
      <c r="F127" s="312"/>
      <c r="I127" s="210"/>
      <c r="J127" s="199"/>
      <c r="M127" s="200"/>
      <c r="N127" s="200"/>
    </row>
    <row r="128" spans="1:14" s="134" customFormat="1" ht="13.5" customHeight="1">
      <c r="A128" s="202"/>
      <c r="B128" s="164"/>
      <c r="C128" s="155"/>
      <c r="D128" s="135"/>
      <c r="E128" s="135"/>
      <c r="F128" s="312"/>
      <c r="I128" s="210"/>
      <c r="J128" s="199"/>
      <c r="M128" s="200"/>
      <c r="N128" s="200"/>
    </row>
    <row r="129" spans="1:14" s="134" customFormat="1" ht="13.5" customHeight="1">
      <c r="A129" s="202"/>
      <c r="B129" s="164"/>
      <c r="C129" s="155"/>
      <c r="D129" s="135"/>
      <c r="E129" s="135"/>
      <c r="F129" s="312"/>
      <c r="I129" s="210"/>
      <c r="J129" s="199"/>
      <c r="M129" s="200"/>
      <c r="N129" s="200"/>
    </row>
    <row r="130" spans="1:14" s="134" customFormat="1" ht="13.5" customHeight="1">
      <c r="A130" s="202"/>
      <c r="B130" s="164"/>
      <c r="C130" s="155"/>
      <c r="D130" s="135"/>
      <c r="E130" s="135"/>
      <c r="F130" s="312"/>
      <c r="I130" s="210"/>
      <c r="J130" s="199"/>
      <c r="M130" s="200"/>
      <c r="N130" s="200"/>
    </row>
    <row r="131" spans="1:14" s="134" customFormat="1" ht="13.5" customHeight="1">
      <c r="A131" s="202"/>
      <c r="B131" s="164"/>
      <c r="C131" s="155"/>
      <c r="D131" s="135"/>
      <c r="E131" s="135"/>
      <c r="F131" s="312"/>
      <c r="I131" s="210"/>
      <c r="J131" s="199"/>
      <c r="M131" s="200"/>
      <c r="N131" s="200"/>
    </row>
    <row r="132" spans="1:14" s="134" customFormat="1" ht="13.5" customHeight="1">
      <c r="A132" s="202"/>
      <c r="B132" s="164"/>
      <c r="C132" s="155"/>
      <c r="D132" s="135"/>
      <c r="E132" s="135"/>
      <c r="F132" s="312"/>
      <c r="I132" s="210"/>
      <c r="J132" s="199"/>
      <c r="M132" s="200"/>
      <c r="N132" s="200"/>
    </row>
    <row r="133" spans="1:14" s="134" customFormat="1" ht="13.5" customHeight="1">
      <c r="A133" s="202"/>
      <c r="B133" s="164"/>
      <c r="C133" s="155"/>
      <c r="D133" s="135"/>
      <c r="E133" s="135"/>
      <c r="F133" s="312"/>
      <c r="I133" s="210"/>
      <c r="J133" s="199"/>
      <c r="M133" s="200"/>
      <c r="N133" s="200"/>
    </row>
    <row r="134" spans="1:14" s="134" customFormat="1" ht="13.5" customHeight="1">
      <c r="A134" s="202"/>
      <c r="B134" s="164"/>
      <c r="C134" s="155"/>
      <c r="D134" s="135"/>
      <c r="E134" s="135"/>
      <c r="F134" s="312"/>
      <c r="I134" s="210"/>
      <c r="J134" s="199"/>
      <c r="M134" s="200"/>
      <c r="N134" s="200"/>
    </row>
    <row r="135" spans="1:14" s="134" customFormat="1" ht="13.5" customHeight="1">
      <c r="A135" s="202"/>
      <c r="B135" s="164"/>
      <c r="C135" s="155"/>
      <c r="D135" s="135"/>
      <c r="E135" s="135"/>
      <c r="F135" s="312"/>
      <c r="I135" s="210"/>
      <c r="J135" s="199"/>
      <c r="M135" s="200"/>
      <c r="N135" s="200"/>
    </row>
    <row r="136" spans="1:14" s="134" customFormat="1" ht="13.5" customHeight="1">
      <c r="A136" s="202"/>
      <c r="B136" s="164"/>
      <c r="C136" s="155"/>
      <c r="D136" s="135"/>
      <c r="E136" s="135"/>
      <c r="F136" s="312"/>
      <c r="I136" s="210"/>
      <c r="J136" s="199"/>
      <c r="M136" s="200"/>
      <c r="N136" s="200"/>
    </row>
    <row r="137" spans="1:14" s="134" customFormat="1" ht="13.5" customHeight="1">
      <c r="A137" s="202"/>
      <c r="B137" s="164"/>
      <c r="C137" s="155"/>
      <c r="D137" s="135"/>
      <c r="E137" s="135"/>
      <c r="F137" s="312"/>
      <c r="I137" s="210"/>
      <c r="J137" s="199"/>
      <c r="M137" s="200"/>
      <c r="N137" s="200"/>
    </row>
    <row r="138" spans="1:14" s="134" customFormat="1" ht="13.5" customHeight="1">
      <c r="A138" s="202"/>
      <c r="B138" s="164"/>
      <c r="C138" s="155"/>
      <c r="D138" s="135"/>
      <c r="E138" s="135"/>
      <c r="F138" s="312"/>
      <c r="I138" s="210"/>
      <c r="J138" s="199"/>
      <c r="M138" s="200"/>
      <c r="N138" s="200"/>
    </row>
    <row r="139" spans="1:14" s="134" customFormat="1" ht="13.5" customHeight="1">
      <c r="A139" s="202"/>
      <c r="B139" s="164"/>
      <c r="C139" s="155"/>
      <c r="D139" s="135"/>
      <c r="E139" s="135"/>
      <c r="F139" s="312"/>
      <c r="I139" s="210"/>
      <c r="J139" s="199"/>
      <c r="M139" s="200"/>
      <c r="N139" s="200"/>
    </row>
    <row r="140" spans="1:14" s="134" customFormat="1" ht="13.5" customHeight="1">
      <c r="A140" s="202"/>
      <c r="B140" s="164"/>
      <c r="C140" s="155"/>
      <c r="D140" s="135"/>
      <c r="E140" s="135"/>
      <c r="F140" s="312"/>
      <c r="I140" s="210"/>
      <c r="J140" s="199"/>
      <c r="M140" s="200"/>
      <c r="N140" s="200"/>
    </row>
    <row r="141" spans="1:14" s="134" customFormat="1" ht="13.5" customHeight="1">
      <c r="A141" s="202"/>
      <c r="B141" s="164"/>
      <c r="C141" s="155"/>
      <c r="D141" s="135"/>
      <c r="E141" s="135"/>
      <c r="F141" s="312"/>
      <c r="I141" s="210"/>
      <c r="J141" s="199"/>
      <c r="M141" s="200"/>
      <c r="N141" s="200"/>
    </row>
    <row r="142" spans="1:14" s="134" customFormat="1" ht="13.5" customHeight="1">
      <c r="A142" s="202"/>
      <c r="B142" s="164"/>
      <c r="C142" s="155"/>
      <c r="D142" s="135"/>
      <c r="E142" s="135"/>
      <c r="F142" s="312"/>
      <c r="I142" s="210"/>
      <c r="J142" s="199"/>
      <c r="M142" s="200"/>
      <c r="N142" s="200"/>
    </row>
    <row r="143" spans="1:14" s="134" customFormat="1" ht="13.5" customHeight="1">
      <c r="A143" s="202"/>
      <c r="B143" s="164"/>
      <c r="C143" s="155"/>
      <c r="D143" s="135"/>
      <c r="E143" s="135"/>
      <c r="F143" s="312"/>
      <c r="I143" s="210"/>
      <c r="J143" s="199"/>
      <c r="M143" s="200"/>
      <c r="N143" s="200"/>
    </row>
    <row r="144" spans="1:14" s="134" customFormat="1" ht="13.5" customHeight="1">
      <c r="A144" s="202"/>
      <c r="B144" s="164"/>
      <c r="C144" s="155"/>
      <c r="D144" s="135"/>
      <c r="E144" s="135"/>
      <c r="F144" s="312"/>
      <c r="I144" s="210"/>
      <c r="J144" s="199"/>
      <c r="M144" s="200"/>
      <c r="N144" s="200"/>
    </row>
    <row r="145" spans="1:14" s="134" customFormat="1" ht="13.5" customHeight="1">
      <c r="A145" s="202"/>
      <c r="B145" s="164"/>
      <c r="C145" s="155"/>
      <c r="D145" s="135"/>
      <c r="E145" s="135"/>
      <c r="F145" s="312"/>
      <c r="I145" s="210"/>
      <c r="J145" s="199"/>
      <c r="M145" s="200"/>
      <c r="N145" s="200"/>
    </row>
    <row r="146" spans="1:14" s="134" customFormat="1" ht="13.5" customHeight="1">
      <c r="A146" s="202"/>
      <c r="B146" s="164"/>
      <c r="C146" s="155"/>
      <c r="D146" s="135"/>
      <c r="E146" s="135"/>
      <c r="F146" s="312"/>
      <c r="I146" s="210"/>
      <c r="J146" s="199"/>
      <c r="M146" s="200"/>
      <c r="N146" s="200"/>
    </row>
    <row r="147" spans="1:14" s="134" customFormat="1" ht="13.5" customHeight="1">
      <c r="A147" s="202"/>
      <c r="B147" s="164"/>
      <c r="C147" s="155"/>
      <c r="D147" s="135"/>
      <c r="E147" s="135"/>
      <c r="F147" s="312"/>
      <c r="I147" s="210"/>
      <c r="J147" s="199"/>
      <c r="M147" s="200"/>
      <c r="N147" s="200"/>
    </row>
    <row r="148" spans="1:14" s="134" customFormat="1" ht="13.5" customHeight="1">
      <c r="A148" s="202"/>
      <c r="B148" s="164"/>
      <c r="C148" s="155"/>
      <c r="D148" s="135"/>
      <c r="E148" s="135"/>
      <c r="F148" s="312"/>
      <c r="I148" s="210"/>
      <c r="J148" s="199"/>
      <c r="M148" s="200"/>
      <c r="N148" s="200"/>
    </row>
    <row r="149" spans="1:14" s="134" customFormat="1" ht="13.5" customHeight="1">
      <c r="A149" s="202"/>
      <c r="B149" s="164"/>
      <c r="C149" s="155"/>
      <c r="D149" s="135"/>
      <c r="E149" s="135"/>
      <c r="F149" s="312"/>
      <c r="I149" s="210"/>
      <c r="J149" s="199"/>
      <c r="M149" s="200"/>
      <c r="N149" s="200"/>
    </row>
    <row r="150" spans="1:14" s="134" customFormat="1" ht="13.5" customHeight="1">
      <c r="A150" s="202"/>
      <c r="B150" s="164"/>
      <c r="C150" s="155"/>
      <c r="D150" s="135"/>
      <c r="E150" s="135"/>
      <c r="F150" s="312"/>
      <c r="I150" s="210"/>
      <c r="J150" s="199"/>
      <c r="M150" s="200"/>
      <c r="N150" s="200"/>
    </row>
    <row r="151" spans="1:14" s="134" customFormat="1" ht="13.5" customHeight="1">
      <c r="A151" s="202"/>
      <c r="B151" s="164"/>
      <c r="C151" s="155"/>
      <c r="D151" s="135"/>
      <c r="E151" s="135"/>
      <c r="F151" s="312"/>
      <c r="I151" s="210"/>
      <c r="J151" s="199"/>
      <c r="M151" s="200"/>
      <c r="N151" s="200"/>
    </row>
    <row r="152" spans="1:14" s="134" customFormat="1" ht="13.5" customHeight="1">
      <c r="A152" s="202"/>
      <c r="B152" s="164"/>
      <c r="C152" s="155"/>
      <c r="D152" s="135"/>
      <c r="E152" s="135"/>
      <c r="F152" s="312"/>
      <c r="I152" s="210"/>
      <c r="J152" s="199"/>
      <c r="M152" s="200"/>
      <c r="N152" s="200"/>
    </row>
    <row r="153" spans="1:14" s="134" customFormat="1" ht="13.5" customHeight="1">
      <c r="A153" s="202"/>
      <c r="B153" s="164"/>
      <c r="C153" s="155"/>
      <c r="D153" s="135"/>
      <c r="E153" s="135"/>
      <c r="F153" s="312"/>
      <c r="I153" s="210"/>
      <c r="J153" s="199"/>
      <c r="M153" s="200"/>
      <c r="N153" s="200"/>
    </row>
    <row r="154" spans="1:14" s="134" customFormat="1" ht="13.5" customHeight="1">
      <c r="A154" s="202"/>
      <c r="B154" s="164"/>
      <c r="C154" s="155"/>
      <c r="D154" s="135"/>
      <c r="E154" s="135"/>
      <c r="F154" s="312"/>
      <c r="I154" s="210"/>
      <c r="J154" s="199"/>
      <c r="M154" s="200"/>
      <c r="N154" s="200"/>
    </row>
    <row r="155" spans="1:14" s="134" customFormat="1" ht="13.5" customHeight="1">
      <c r="A155" s="202"/>
      <c r="B155" s="164"/>
      <c r="C155" s="155"/>
      <c r="D155" s="135"/>
      <c r="E155" s="135"/>
      <c r="F155" s="312"/>
      <c r="I155" s="210"/>
      <c r="J155" s="199"/>
      <c r="M155" s="200"/>
      <c r="N155" s="200"/>
    </row>
    <row r="156" spans="1:14" s="134" customFormat="1" ht="13.5" customHeight="1">
      <c r="A156" s="202"/>
      <c r="B156" s="164"/>
      <c r="C156" s="155"/>
      <c r="D156" s="135"/>
      <c r="E156" s="135"/>
      <c r="F156" s="312"/>
      <c r="I156" s="210"/>
      <c r="J156" s="199"/>
      <c r="M156" s="200"/>
      <c r="N156" s="200"/>
    </row>
    <row r="157" spans="1:14" s="134" customFormat="1" ht="13.5" customHeight="1">
      <c r="A157" s="202"/>
      <c r="B157" s="164"/>
      <c r="C157" s="155"/>
      <c r="D157" s="135"/>
      <c r="E157" s="135"/>
      <c r="F157" s="312"/>
      <c r="I157" s="210"/>
      <c r="J157" s="199"/>
      <c r="M157" s="200"/>
      <c r="N157" s="200"/>
    </row>
    <row r="158" spans="1:14" s="134" customFormat="1" ht="13.5" customHeight="1">
      <c r="A158" s="202"/>
      <c r="B158" s="164"/>
      <c r="C158" s="155"/>
      <c r="D158" s="135"/>
      <c r="E158" s="135"/>
      <c r="F158" s="312"/>
      <c r="I158" s="210"/>
      <c r="J158" s="199"/>
      <c r="M158" s="200"/>
      <c r="N158" s="200"/>
    </row>
    <row r="159" spans="1:14" s="134" customFormat="1" ht="13.5" customHeight="1">
      <c r="A159" s="202"/>
      <c r="B159" s="164"/>
      <c r="C159" s="155"/>
      <c r="D159" s="135"/>
      <c r="E159" s="135"/>
      <c r="F159" s="312"/>
      <c r="I159" s="210"/>
      <c r="J159" s="199"/>
      <c r="M159" s="200"/>
      <c r="N159" s="200"/>
    </row>
    <row r="160" spans="1:14" s="134" customFormat="1" ht="13.5" customHeight="1">
      <c r="A160" s="202"/>
      <c r="B160" s="164"/>
      <c r="C160" s="155"/>
      <c r="D160" s="135"/>
      <c r="E160" s="135"/>
      <c r="F160" s="312"/>
      <c r="I160" s="210"/>
      <c r="J160" s="199"/>
      <c r="M160" s="200"/>
      <c r="N160" s="200"/>
    </row>
    <row r="161" spans="1:14" s="134" customFormat="1" ht="13.5" customHeight="1">
      <c r="A161" s="202"/>
      <c r="B161" s="164"/>
      <c r="C161" s="155"/>
      <c r="D161" s="135"/>
      <c r="E161" s="135"/>
      <c r="F161" s="312"/>
      <c r="I161" s="210"/>
      <c r="J161" s="199"/>
      <c r="M161" s="200"/>
      <c r="N161" s="200"/>
    </row>
    <row r="162" spans="1:14" s="134" customFormat="1" ht="13.5" customHeight="1">
      <c r="A162" s="202"/>
      <c r="B162" s="164"/>
      <c r="C162" s="155"/>
      <c r="D162" s="135"/>
      <c r="E162" s="135"/>
      <c r="F162" s="312"/>
      <c r="I162" s="210"/>
      <c r="J162" s="199"/>
      <c r="M162" s="200"/>
      <c r="N162" s="200"/>
    </row>
    <row r="163" spans="1:14" s="134" customFormat="1" ht="13.5" customHeight="1">
      <c r="A163" s="202"/>
      <c r="B163" s="164"/>
      <c r="C163" s="155"/>
      <c r="D163" s="135"/>
      <c r="E163" s="135"/>
      <c r="F163" s="312"/>
      <c r="I163" s="210"/>
      <c r="J163" s="199"/>
      <c r="M163" s="200"/>
      <c r="N163" s="200"/>
    </row>
    <row r="164" spans="1:14" s="134" customFormat="1" ht="13.5" customHeight="1">
      <c r="A164" s="202"/>
      <c r="B164" s="164"/>
      <c r="C164" s="155"/>
      <c r="D164" s="135"/>
      <c r="E164" s="135"/>
      <c r="F164" s="312"/>
      <c r="I164" s="210"/>
      <c r="J164" s="199"/>
      <c r="M164" s="200"/>
      <c r="N164" s="200"/>
    </row>
    <row r="165" spans="1:14" s="134" customFormat="1" ht="13.5" customHeight="1">
      <c r="A165" s="202"/>
      <c r="B165" s="164"/>
      <c r="C165" s="155"/>
      <c r="D165" s="135"/>
      <c r="E165" s="135"/>
      <c r="F165" s="312"/>
      <c r="I165" s="210"/>
      <c r="J165" s="199"/>
      <c r="M165" s="200"/>
      <c r="N165" s="200"/>
    </row>
    <row r="166" spans="1:14" s="134" customFormat="1" ht="13.5" customHeight="1">
      <c r="A166" s="202"/>
      <c r="B166" s="164"/>
      <c r="C166" s="155"/>
      <c r="D166" s="135"/>
      <c r="E166" s="135"/>
      <c r="F166" s="312"/>
      <c r="I166" s="210"/>
      <c r="J166" s="199"/>
      <c r="M166" s="200"/>
      <c r="N166" s="200"/>
    </row>
    <row r="167" spans="1:14" s="134" customFormat="1" ht="13.5" customHeight="1">
      <c r="A167" s="202"/>
      <c r="B167" s="164"/>
      <c r="C167" s="155"/>
      <c r="D167" s="135"/>
      <c r="E167" s="135"/>
      <c r="F167" s="312"/>
      <c r="I167" s="210"/>
      <c r="J167" s="199"/>
      <c r="M167" s="200"/>
      <c r="N167" s="200"/>
    </row>
    <row r="168" spans="1:14" s="134" customFormat="1" ht="13.5" customHeight="1">
      <c r="A168" s="202"/>
      <c r="B168" s="164"/>
      <c r="C168" s="155"/>
      <c r="D168" s="135"/>
      <c r="E168" s="135"/>
      <c r="F168" s="312"/>
      <c r="I168" s="210"/>
      <c r="J168" s="199"/>
      <c r="M168" s="200"/>
      <c r="N168" s="200"/>
    </row>
    <row r="169" spans="1:14" s="134" customFormat="1" ht="13.5" customHeight="1">
      <c r="A169" s="202"/>
      <c r="B169" s="164"/>
      <c r="C169" s="155"/>
      <c r="D169" s="135"/>
      <c r="E169" s="135"/>
      <c r="F169" s="312"/>
      <c r="I169" s="210"/>
      <c r="J169" s="199"/>
      <c r="M169" s="200"/>
      <c r="N169" s="200"/>
    </row>
    <row r="170" spans="1:14" s="134" customFormat="1" ht="13.5" customHeight="1">
      <c r="A170" s="202"/>
      <c r="B170" s="164"/>
      <c r="C170" s="155"/>
      <c r="D170" s="135"/>
      <c r="E170" s="135"/>
      <c r="F170" s="312"/>
      <c r="I170" s="210"/>
      <c r="J170" s="199"/>
      <c r="M170" s="200"/>
      <c r="N170" s="200"/>
    </row>
    <row r="171" spans="1:14" s="134" customFormat="1" ht="13.5" customHeight="1">
      <c r="A171" s="202"/>
      <c r="B171" s="164"/>
      <c r="C171" s="155"/>
      <c r="D171" s="135"/>
      <c r="E171" s="135"/>
      <c r="F171" s="312"/>
      <c r="I171" s="210"/>
      <c r="J171" s="199"/>
      <c r="M171" s="200"/>
      <c r="N171" s="200"/>
    </row>
    <row r="172" spans="1:14" s="134" customFormat="1" ht="13.5" customHeight="1">
      <c r="A172" s="202"/>
      <c r="B172" s="164"/>
      <c r="C172" s="155"/>
      <c r="D172" s="135"/>
      <c r="E172" s="135"/>
      <c r="F172" s="312"/>
      <c r="I172" s="210"/>
      <c r="J172" s="199"/>
      <c r="M172" s="200"/>
      <c r="N172" s="200"/>
    </row>
    <row r="173" spans="1:14" s="134" customFormat="1" ht="13.5" customHeight="1">
      <c r="A173" s="202"/>
      <c r="B173" s="164"/>
      <c r="C173" s="155"/>
      <c r="D173" s="135"/>
      <c r="E173" s="135"/>
      <c r="F173" s="312"/>
      <c r="I173" s="210"/>
      <c r="J173" s="199"/>
      <c r="M173" s="200"/>
      <c r="N173" s="200"/>
    </row>
    <row r="174" spans="1:14" s="134" customFormat="1" ht="13.5" customHeight="1">
      <c r="A174" s="202"/>
      <c r="B174" s="164"/>
      <c r="C174" s="155"/>
      <c r="D174" s="135"/>
      <c r="E174" s="135"/>
      <c r="F174" s="312"/>
      <c r="I174" s="210"/>
      <c r="J174" s="199"/>
      <c r="M174" s="200"/>
      <c r="N174" s="200"/>
    </row>
    <row r="175" spans="1:14" s="134" customFormat="1" ht="13.5" customHeight="1">
      <c r="A175" s="202"/>
      <c r="B175" s="164"/>
      <c r="C175" s="155"/>
      <c r="D175" s="135"/>
      <c r="E175" s="135"/>
      <c r="F175" s="312"/>
      <c r="I175" s="210"/>
      <c r="J175" s="199"/>
      <c r="M175" s="200"/>
      <c r="N175" s="200"/>
    </row>
    <row r="176" spans="1:14" s="134" customFormat="1" ht="13.5" customHeight="1">
      <c r="A176" s="202"/>
      <c r="B176" s="164"/>
      <c r="C176" s="155"/>
      <c r="D176" s="135"/>
      <c r="E176" s="135"/>
      <c r="F176" s="312"/>
      <c r="I176" s="210"/>
      <c r="J176" s="199"/>
      <c r="M176" s="200"/>
      <c r="N176" s="200"/>
    </row>
    <row r="177" spans="1:14" s="134" customFormat="1" ht="13.5" customHeight="1">
      <c r="A177" s="202"/>
      <c r="B177" s="164"/>
      <c r="C177" s="155"/>
      <c r="D177" s="135"/>
      <c r="E177" s="135"/>
      <c r="F177" s="312"/>
      <c r="I177" s="210"/>
      <c r="J177" s="199"/>
      <c r="M177" s="200"/>
      <c r="N177" s="200"/>
    </row>
    <row r="178" spans="1:14" s="134" customFormat="1" ht="13.5" customHeight="1">
      <c r="A178" s="202"/>
      <c r="B178" s="164"/>
      <c r="C178" s="155"/>
      <c r="D178" s="135"/>
      <c r="E178" s="135"/>
      <c r="F178" s="312"/>
      <c r="I178" s="210"/>
      <c r="J178" s="199"/>
      <c r="M178" s="200"/>
      <c r="N178" s="200"/>
    </row>
    <row r="179" spans="1:14" s="134" customFormat="1" ht="13.5" customHeight="1">
      <c r="A179" s="202"/>
      <c r="B179" s="164"/>
      <c r="C179" s="155"/>
      <c r="D179" s="135"/>
      <c r="E179" s="135"/>
      <c r="F179" s="312"/>
      <c r="I179" s="210"/>
      <c r="J179" s="199"/>
      <c r="M179" s="200"/>
      <c r="N179" s="200"/>
    </row>
    <row r="180" spans="1:14" s="134" customFormat="1" ht="13.5" customHeight="1">
      <c r="A180" s="202"/>
      <c r="B180" s="164"/>
      <c r="C180" s="155"/>
      <c r="D180" s="135"/>
      <c r="E180" s="135"/>
      <c r="F180" s="312"/>
      <c r="I180" s="210"/>
      <c r="J180" s="199"/>
      <c r="M180" s="200"/>
      <c r="N180" s="200"/>
    </row>
    <row r="181" spans="1:14" s="134" customFormat="1" ht="13.5" customHeight="1">
      <c r="A181" s="202"/>
      <c r="B181" s="164"/>
      <c r="C181" s="155"/>
      <c r="D181" s="135"/>
      <c r="E181" s="135"/>
      <c r="F181" s="312"/>
      <c r="I181" s="210"/>
      <c r="J181" s="199"/>
      <c r="M181" s="200"/>
      <c r="N181" s="200"/>
    </row>
    <row r="182" spans="1:14" s="134" customFormat="1" ht="13.5" customHeight="1">
      <c r="A182" s="202"/>
      <c r="B182" s="164"/>
      <c r="C182" s="155"/>
      <c r="D182" s="135"/>
      <c r="E182" s="135"/>
      <c r="F182" s="312"/>
      <c r="I182" s="210"/>
      <c r="J182" s="199"/>
      <c r="M182" s="200"/>
      <c r="N182" s="200"/>
    </row>
    <row r="183" spans="1:14" s="134" customFormat="1" ht="13.5" customHeight="1">
      <c r="A183" s="202"/>
      <c r="B183" s="164"/>
      <c r="C183" s="155"/>
      <c r="D183" s="135"/>
      <c r="E183" s="135"/>
      <c r="F183" s="312"/>
      <c r="I183" s="210"/>
      <c r="J183" s="199"/>
      <c r="M183" s="200"/>
      <c r="N183" s="200"/>
    </row>
    <row r="184" spans="1:14" s="134" customFormat="1" ht="13.5" customHeight="1">
      <c r="A184" s="202"/>
      <c r="B184" s="164"/>
      <c r="C184" s="155"/>
      <c r="D184" s="135"/>
      <c r="E184" s="135"/>
      <c r="F184" s="312"/>
      <c r="I184" s="210"/>
      <c r="J184" s="199"/>
      <c r="M184" s="200"/>
      <c r="N184" s="200"/>
    </row>
    <row r="185" spans="1:14" s="134" customFormat="1" ht="13.5" customHeight="1">
      <c r="A185" s="202"/>
      <c r="B185" s="164"/>
      <c r="C185" s="155"/>
      <c r="D185" s="135"/>
      <c r="E185" s="135"/>
      <c r="F185" s="312"/>
      <c r="I185" s="210"/>
      <c r="J185" s="199"/>
      <c r="M185" s="200"/>
      <c r="N185" s="200"/>
    </row>
    <row r="186" spans="1:14" s="134" customFormat="1" ht="13.5" customHeight="1">
      <c r="A186" s="202"/>
      <c r="B186" s="164"/>
      <c r="C186" s="155"/>
      <c r="D186" s="135"/>
      <c r="E186" s="135"/>
      <c r="F186" s="312"/>
      <c r="I186" s="210"/>
      <c r="J186" s="199"/>
      <c r="M186" s="200"/>
      <c r="N186" s="200"/>
    </row>
    <row r="187" spans="1:14" s="134" customFormat="1" ht="13.5" customHeight="1">
      <c r="A187" s="202"/>
      <c r="B187" s="164"/>
      <c r="C187" s="155"/>
      <c r="D187" s="135"/>
      <c r="E187" s="135"/>
      <c r="F187" s="312"/>
      <c r="I187" s="210"/>
      <c r="J187" s="199"/>
      <c r="M187" s="200"/>
      <c r="N187" s="200"/>
    </row>
    <row r="188" spans="1:14" s="134" customFormat="1" ht="13.5" customHeight="1">
      <c r="A188" s="202"/>
      <c r="B188" s="164"/>
      <c r="C188" s="155"/>
      <c r="D188" s="135"/>
      <c r="E188" s="135"/>
      <c r="F188" s="312"/>
      <c r="I188" s="210"/>
      <c r="J188" s="199"/>
      <c r="M188" s="200"/>
      <c r="N188" s="200"/>
    </row>
    <row r="189" spans="1:14" s="134" customFormat="1" ht="13.5" customHeight="1">
      <c r="A189" s="202"/>
      <c r="B189" s="164"/>
      <c r="C189" s="155"/>
      <c r="D189" s="135"/>
      <c r="E189" s="135"/>
      <c r="F189" s="312"/>
      <c r="I189" s="210"/>
      <c r="J189" s="199"/>
      <c r="M189" s="200"/>
      <c r="N189" s="200"/>
    </row>
    <row r="190" spans="1:14" s="134" customFormat="1" ht="13.5" customHeight="1">
      <c r="A190" s="202"/>
      <c r="B190" s="164"/>
      <c r="C190" s="155"/>
      <c r="D190" s="135"/>
      <c r="E190" s="135"/>
      <c r="F190" s="312"/>
      <c r="I190" s="210"/>
      <c r="J190" s="199"/>
      <c r="M190" s="200"/>
      <c r="N190" s="200"/>
    </row>
    <row r="191" spans="1:14" s="134" customFormat="1" ht="13.5" customHeight="1">
      <c r="A191" s="202"/>
      <c r="B191" s="164"/>
      <c r="C191" s="155"/>
      <c r="D191" s="135"/>
      <c r="E191" s="135"/>
      <c r="F191" s="312"/>
      <c r="I191" s="210"/>
      <c r="J191" s="199"/>
      <c r="M191" s="200"/>
      <c r="N191" s="200"/>
    </row>
    <row r="192" spans="1:14" s="134" customFormat="1" ht="13.5" customHeight="1">
      <c r="A192" s="202"/>
      <c r="B192" s="164"/>
      <c r="C192" s="155"/>
      <c r="D192" s="135"/>
      <c r="E192" s="135"/>
      <c r="F192" s="312"/>
      <c r="I192" s="210"/>
      <c r="J192" s="199"/>
      <c r="M192" s="200"/>
      <c r="N192" s="200"/>
    </row>
    <row r="193" spans="1:14" s="134" customFormat="1" ht="13.5" customHeight="1">
      <c r="A193" s="202"/>
      <c r="B193" s="164"/>
      <c r="C193" s="155"/>
      <c r="D193" s="135"/>
      <c r="E193" s="135"/>
      <c r="F193" s="312"/>
      <c r="I193" s="210"/>
      <c r="J193" s="199"/>
      <c r="M193" s="200"/>
      <c r="N193" s="200"/>
    </row>
    <row r="194" spans="1:14" s="134" customFormat="1" ht="13.5" customHeight="1">
      <c r="A194" s="202"/>
      <c r="B194" s="164"/>
      <c r="C194" s="155"/>
      <c r="D194" s="135"/>
      <c r="E194" s="135"/>
      <c r="F194" s="312"/>
      <c r="I194" s="210"/>
      <c r="J194" s="199"/>
      <c r="M194" s="200"/>
      <c r="N194" s="200"/>
    </row>
    <row r="195" spans="1:14" s="134" customFormat="1" ht="13.5" customHeight="1">
      <c r="A195" s="202"/>
      <c r="B195" s="164"/>
      <c r="C195" s="155"/>
      <c r="D195" s="135"/>
      <c r="E195" s="135"/>
      <c r="F195" s="312"/>
      <c r="I195" s="210"/>
      <c r="J195" s="199"/>
      <c r="M195" s="200"/>
      <c r="N195" s="200"/>
    </row>
    <row r="196" spans="1:14" s="134" customFormat="1" ht="13.5" customHeight="1">
      <c r="A196" s="202"/>
      <c r="B196" s="164"/>
      <c r="C196" s="155"/>
      <c r="D196" s="135"/>
      <c r="E196" s="135"/>
      <c r="F196" s="312"/>
      <c r="I196" s="210"/>
      <c r="J196" s="199"/>
      <c r="M196" s="200"/>
      <c r="N196" s="200"/>
    </row>
    <row r="197" spans="1:14" s="134" customFormat="1" ht="13.5" customHeight="1">
      <c r="A197" s="202"/>
      <c r="B197" s="164"/>
      <c r="C197" s="155"/>
      <c r="D197" s="135"/>
      <c r="E197" s="135"/>
      <c r="F197" s="312"/>
      <c r="I197" s="210"/>
      <c r="J197" s="199"/>
      <c r="M197" s="200"/>
      <c r="N197" s="200"/>
    </row>
    <row r="198" spans="1:14" s="134" customFormat="1" ht="13.5" customHeight="1">
      <c r="A198" s="202"/>
      <c r="B198" s="164"/>
      <c r="C198" s="155"/>
      <c r="D198" s="135"/>
      <c r="E198" s="135"/>
      <c r="F198" s="312"/>
      <c r="I198" s="210"/>
      <c r="J198" s="199"/>
      <c r="M198" s="200"/>
      <c r="N198" s="200"/>
    </row>
    <row r="199" spans="1:14" s="134" customFormat="1" ht="13.5" customHeight="1">
      <c r="A199" s="202"/>
      <c r="B199" s="164"/>
      <c r="C199" s="155"/>
      <c r="D199" s="135"/>
      <c r="E199" s="135"/>
      <c r="F199" s="312"/>
      <c r="I199" s="210"/>
      <c r="J199" s="199"/>
      <c r="M199" s="200"/>
      <c r="N199" s="200"/>
    </row>
    <row r="200" spans="1:14" s="134" customFormat="1" ht="13.5" customHeight="1">
      <c r="A200" s="202"/>
      <c r="B200" s="164"/>
      <c r="C200" s="155"/>
      <c r="D200" s="135"/>
      <c r="E200" s="135"/>
      <c r="F200" s="312"/>
      <c r="I200" s="210"/>
      <c r="J200" s="199"/>
      <c r="M200" s="200"/>
      <c r="N200" s="200"/>
    </row>
    <row r="201" spans="1:14" s="134" customFormat="1" ht="13.5" customHeight="1">
      <c r="A201" s="202"/>
      <c r="B201" s="164"/>
      <c r="C201" s="155"/>
      <c r="D201" s="135"/>
      <c r="E201" s="135"/>
      <c r="F201" s="312"/>
      <c r="I201" s="210"/>
      <c r="J201" s="199"/>
      <c r="M201" s="200"/>
      <c r="N201" s="200"/>
    </row>
    <row r="202" spans="1:14" s="134" customFormat="1" ht="13.5" customHeight="1">
      <c r="A202" s="202"/>
      <c r="B202" s="164"/>
      <c r="C202" s="155"/>
      <c r="D202" s="135"/>
      <c r="E202" s="135"/>
      <c r="F202" s="312"/>
      <c r="I202" s="210"/>
      <c r="J202" s="199"/>
      <c r="M202" s="200"/>
      <c r="N202" s="200"/>
    </row>
    <row r="203" spans="1:14" s="134" customFormat="1" ht="13.5" customHeight="1">
      <c r="A203" s="202"/>
      <c r="B203" s="164"/>
      <c r="C203" s="155"/>
      <c r="D203" s="135"/>
      <c r="E203" s="135"/>
      <c r="F203" s="312"/>
      <c r="I203" s="210"/>
      <c r="J203" s="199"/>
      <c r="M203" s="200"/>
      <c r="N203" s="200"/>
    </row>
    <row r="204" spans="1:14" s="134" customFormat="1" ht="13.5" customHeight="1">
      <c r="A204" s="202"/>
      <c r="B204" s="164"/>
      <c r="C204" s="155"/>
      <c r="D204" s="135"/>
      <c r="E204" s="135"/>
      <c r="F204" s="312"/>
      <c r="I204" s="210"/>
      <c r="J204" s="199"/>
      <c r="M204" s="200"/>
      <c r="N204" s="200"/>
    </row>
    <row r="205" spans="1:14" s="134" customFormat="1" ht="13.5" customHeight="1">
      <c r="A205" s="202"/>
      <c r="B205" s="164"/>
      <c r="C205" s="155"/>
      <c r="D205" s="135"/>
      <c r="E205" s="135"/>
      <c r="F205" s="312"/>
      <c r="I205" s="210"/>
      <c r="J205" s="199"/>
      <c r="M205" s="200"/>
      <c r="N205" s="200"/>
    </row>
    <row r="206" spans="1:14" s="134" customFormat="1" ht="13.5" customHeight="1">
      <c r="A206" s="202"/>
      <c r="B206" s="164"/>
      <c r="C206" s="155"/>
      <c r="D206" s="135"/>
      <c r="E206" s="135"/>
      <c r="F206" s="312"/>
      <c r="I206" s="210"/>
      <c r="J206" s="199"/>
      <c r="M206" s="200"/>
      <c r="N206" s="200"/>
    </row>
    <row r="207" spans="1:14" s="134" customFormat="1" ht="13.5" customHeight="1">
      <c r="A207" s="202"/>
      <c r="B207" s="164"/>
      <c r="C207" s="155"/>
      <c r="D207" s="135"/>
      <c r="E207" s="135"/>
      <c r="F207" s="312"/>
      <c r="I207" s="210"/>
      <c r="J207" s="199"/>
      <c r="M207" s="200"/>
      <c r="N207" s="200"/>
    </row>
    <row r="208" spans="1:14" s="134" customFormat="1" ht="13.5" customHeight="1">
      <c r="A208" s="202"/>
      <c r="B208" s="164"/>
      <c r="C208" s="155"/>
      <c r="D208" s="135"/>
      <c r="E208" s="135"/>
      <c r="F208" s="312"/>
      <c r="I208" s="210"/>
      <c r="J208" s="199"/>
      <c r="M208" s="200"/>
      <c r="N208" s="200"/>
    </row>
    <row r="209" spans="1:14" s="134" customFormat="1" ht="13.5" customHeight="1">
      <c r="A209" s="202"/>
      <c r="B209" s="164"/>
      <c r="C209" s="155"/>
      <c r="D209" s="135"/>
      <c r="E209" s="135"/>
      <c r="F209" s="312"/>
      <c r="I209" s="210"/>
      <c r="J209" s="199"/>
      <c r="M209" s="200"/>
      <c r="N209" s="200"/>
    </row>
    <row r="210" spans="1:14" s="134" customFormat="1" ht="13.5" customHeight="1">
      <c r="A210" s="202"/>
      <c r="B210" s="164"/>
      <c r="C210" s="155"/>
      <c r="D210" s="135"/>
      <c r="E210" s="135"/>
      <c r="F210" s="312"/>
      <c r="I210" s="210"/>
      <c r="J210" s="199"/>
      <c r="M210" s="200"/>
      <c r="N210" s="200"/>
    </row>
    <row r="211" spans="1:14" s="134" customFormat="1" ht="13.5" customHeight="1">
      <c r="A211" s="202"/>
      <c r="B211" s="164"/>
      <c r="C211" s="155"/>
      <c r="D211" s="135"/>
      <c r="E211" s="135"/>
      <c r="F211" s="312"/>
      <c r="I211" s="210"/>
      <c r="J211" s="199"/>
      <c r="M211" s="200"/>
      <c r="N211" s="200"/>
    </row>
    <row r="212" spans="1:14" s="134" customFormat="1" ht="13.5" customHeight="1">
      <c r="A212" s="202"/>
      <c r="B212" s="164"/>
      <c r="C212" s="155"/>
      <c r="D212" s="135"/>
      <c r="E212" s="135"/>
      <c r="F212" s="312"/>
      <c r="I212" s="210"/>
      <c r="J212" s="199"/>
      <c r="M212" s="200"/>
      <c r="N212" s="200"/>
    </row>
    <row r="213" spans="1:14" s="134" customFormat="1" ht="13.5" customHeight="1">
      <c r="A213" s="202"/>
      <c r="B213" s="164"/>
      <c r="C213" s="155"/>
      <c r="D213" s="135"/>
      <c r="E213" s="135"/>
      <c r="F213" s="312"/>
      <c r="I213" s="210"/>
      <c r="J213" s="199"/>
      <c r="M213" s="200"/>
      <c r="N213" s="200"/>
    </row>
    <row r="214" spans="1:14" s="134" customFormat="1" ht="13.5" customHeight="1">
      <c r="A214" s="202"/>
      <c r="B214" s="164"/>
      <c r="C214" s="155"/>
      <c r="D214" s="135"/>
      <c r="E214" s="135"/>
      <c r="F214" s="312"/>
      <c r="I214" s="210"/>
      <c r="J214" s="199"/>
      <c r="M214" s="200"/>
      <c r="N214" s="200"/>
    </row>
    <row r="215" spans="1:14" s="134" customFormat="1" ht="13.5" customHeight="1">
      <c r="A215" s="202"/>
      <c r="B215" s="164"/>
      <c r="C215" s="155"/>
      <c r="D215" s="135"/>
      <c r="E215" s="135"/>
      <c r="F215" s="312"/>
      <c r="I215" s="210"/>
      <c r="J215" s="199"/>
      <c r="M215" s="200"/>
      <c r="N215" s="200"/>
    </row>
    <row r="216" spans="1:14" s="134" customFormat="1" ht="13.5" customHeight="1">
      <c r="A216" s="202"/>
      <c r="B216" s="164"/>
      <c r="C216" s="155"/>
      <c r="D216" s="135"/>
      <c r="E216" s="135"/>
      <c r="F216" s="312"/>
      <c r="I216" s="210"/>
      <c r="J216" s="199"/>
      <c r="M216" s="200"/>
      <c r="N216" s="200"/>
    </row>
    <row r="217" spans="1:14" s="134" customFormat="1" ht="13.5" customHeight="1">
      <c r="A217" s="202"/>
      <c r="B217" s="164"/>
      <c r="C217" s="155"/>
      <c r="D217" s="135"/>
      <c r="E217" s="135"/>
      <c r="F217" s="312"/>
      <c r="I217" s="210"/>
      <c r="J217" s="199"/>
      <c r="M217" s="200"/>
      <c r="N217" s="200"/>
    </row>
    <row r="218" spans="1:14" s="134" customFormat="1" ht="13.5" customHeight="1">
      <c r="A218" s="202"/>
      <c r="B218" s="164"/>
      <c r="C218" s="155"/>
      <c r="D218" s="135"/>
      <c r="E218" s="135"/>
      <c r="F218" s="312"/>
      <c r="I218" s="210"/>
      <c r="J218" s="199"/>
      <c r="M218" s="200"/>
      <c r="N218" s="200"/>
    </row>
    <row r="219" spans="1:14" s="134" customFormat="1" ht="13.5" customHeight="1">
      <c r="A219" s="202"/>
      <c r="B219" s="164"/>
      <c r="C219" s="155"/>
      <c r="D219" s="135"/>
      <c r="E219" s="135"/>
      <c r="F219" s="312"/>
      <c r="I219" s="210"/>
      <c r="J219" s="199"/>
      <c r="M219" s="200"/>
      <c r="N219" s="200"/>
    </row>
    <row r="220" spans="1:14" s="134" customFormat="1" ht="13.5" customHeight="1">
      <c r="A220" s="202"/>
      <c r="B220" s="164"/>
      <c r="C220" s="155"/>
      <c r="D220" s="135"/>
      <c r="E220" s="135"/>
      <c r="F220" s="312"/>
      <c r="I220" s="210"/>
      <c r="J220" s="199"/>
      <c r="M220" s="200"/>
      <c r="N220" s="200"/>
    </row>
    <row r="221" spans="1:14" s="134" customFormat="1" ht="13.5" customHeight="1">
      <c r="A221" s="202"/>
      <c r="B221" s="164"/>
      <c r="C221" s="155"/>
      <c r="D221" s="135"/>
      <c r="E221" s="135"/>
      <c r="F221" s="312"/>
      <c r="I221" s="210"/>
      <c r="J221" s="199"/>
      <c r="M221" s="200"/>
      <c r="N221" s="200"/>
    </row>
    <row r="222" spans="1:14" s="134" customFormat="1" ht="13.5" customHeight="1">
      <c r="A222" s="202"/>
      <c r="B222" s="164"/>
      <c r="C222" s="155"/>
      <c r="D222" s="135"/>
      <c r="E222" s="135"/>
      <c r="F222" s="312"/>
      <c r="I222" s="210"/>
      <c r="J222" s="199"/>
      <c r="M222" s="200"/>
      <c r="N222" s="200"/>
    </row>
    <row r="223" spans="1:14" s="134" customFormat="1" ht="13.5" customHeight="1">
      <c r="A223" s="202"/>
      <c r="B223" s="164"/>
      <c r="C223" s="155"/>
      <c r="D223" s="135"/>
      <c r="E223" s="135"/>
      <c r="F223" s="312"/>
      <c r="I223" s="210"/>
      <c r="J223" s="199"/>
      <c r="M223" s="200"/>
      <c r="N223" s="200"/>
    </row>
    <row r="224" spans="1:14" s="134" customFormat="1" ht="13.5" customHeight="1">
      <c r="A224" s="202"/>
      <c r="B224" s="164"/>
      <c r="C224" s="155"/>
      <c r="D224" s="135"/>
      <c r="E224" s="135"/>
      <c r="F224" s="312"/>
      <c r="I224" s="210"/>
      <c r="J224" s="199"/>
      <c r="M224" s="200"/>
      <c r="N224" s="200"/>
    </row>
    <row r="225" spans="1:14" s="134" customFormat="1" ht="13.5" customHeight="1">
      <c r="A225" s="202"/>
      <c r="B225" s="164"/>
      <c r="C225" s="155"/>
      <c r="D225" s="135"/>
      <c r="E225" s="135"/>
      <c r="F225" s="312"/>
      <c r="I225" s="210"/>
      <c r="J225" s="199"/>
      <c r="M225" s="200"/>
      <c r="N225" s="200"/>
    </row>
    <row r="226" spans="1:14" s="134" customFormat="1" ht="13.5" customHeight="1">
      <c r="A226" s="202"/>
      <c r="B226" s="164"/>
      <c r="C226" s="155"/>
      <c r="D226" s="135"/>
      <c r="E226" s="135"/>
      <c r="F226" s="312"/>
      <c r="I226" s="210"/>
      <c r="J226" s="199"/>
      <c r="M226" s="200"/>
      <c r="N226" s="200"/>
    </row>
    <row r="227" spans="1:14" s="134" customFormat="1" ht="13.5" customHeight="1">
      <c r="A227" s="202"/>
      <c r="B227" s="164"/>
      <c r="C227" s="155"/>
      <c r="D227" s="135"/>
      <c r="E227" s="135"/>
      <c r="F227" s="312"/>
      <c r="I227" s="210"/>
      <c r="J227" s="199"/>
      <c r="M227" s="200"/>
      <c r="N227" s="200"/>
    </row>
    <row r="228" spans="1:14" s="134" customFormat="1" ht="13.5" customHeight="1">
      <c r="A228" s="202"/>
      <c r="B228" s="164"/>
      <c r="C228" s="155"/>
      <c r="D228" s="135"/>
      <c r="E228" s="135"/>
      <c r="F228" s="312"/>
      <c r="I228" s="210"/>
      <c r="J228" s="199"/>
      <c r="M228" s="200"/>
      <c r="N228" s="200"/>
    </row>
    <row r="229" spans="1:14" s="134" customFormat="1" ht="13.5" customHeight="1">
      <c r="A229" s="202"/>
      <c r="B229" s="164"/>
      <c r="C229" s="155"/>
      <c r="D229" s="135"/>
      <c r="E229" s="135"/>
      <c r="F229" s="312"/>
      <c r="I229" s="210"/>
      <c r="J229" s="199"/>
      <c r="M229" s="200"/>
      <c r="N229" s="200"/>
    </row>
    <row r="230" spans="1:14" s="134" customFormat="1" ht="13.5" customHeight="1">
      <c r="A230" s="202"/>
      <c r="B230" s="164"/>
      <c r="C230" s="155"/>
      <c r="D230" s="135"/>
      <c r="E230" s="135"/>
      <c r="F230" s="312"/>
      <c r="I230" s="210"/>
      <c r="J230" s="199"/>
      <c r="M230" s="200"/>
      <c r="N230" s="200"/>
    </row>
    <row r="231" spans="1:14" s="134" customFormat="1" ht="13.5" customHeight="1">
      <c r="A231" s="202"/>
      <c r="B231" s="164"/>
      <c r="C231" s="155"/>
      <c r="D231" s="135"/>
      <c r="E231" s="135"/>
      <c r="F231" s="312"/>
      <c r="I231" s="210"/>
      <c r="J231" s="199"/>
      <c r="M231" s="200"/>
      <c r="N231" s="200"/>
    </row>
    <row r="232" spans="1:14" s="134" customFormat="1" ht="13.5" customHeight="1">
      <c r="A232" s="202"/>
      <c r="B232" s="164"/>
      <c r="C232" s="155"/>
      <c r="D232" s="135"/>
      <c r="E232" s="135"/>
      <c r="F232" s="312"/>
      <c r="I232" s="210"/>
      <c r="J232" s="199"/>
      <c r="M232" s="200"/>
      <c r="N232" s="200"/>
    </row>
    <row r="233" spans="1:14" s="134" customFormat="1" ht="13.5" customHeight="1">
      <c r="A233" s="202"/>
      <c r="B233" s="164"/>
      <c r="C233" s="155"/>
      <c r="D233" s="135"/>
      <c r="E233" s="135"/>
      <c r="F233" s="312"/>
      <c r="I233" s="210"/>
      <c r="J233" s="199"/>
      <c r="M233" s="200"/>
      <c r="N233" s="200"/>
    </row>
    <row r="234" spans="1:14" s="134" customFormat="1" ht="13.5" customHeight="1">
      <c r="A234" s="202"/>
      <c r="B234" s="164"/>
      <c r="C234" s="155"/>
      <c r="D234" s="135"/>
      <c r="E234" s="135"/>
      <c r="F234" s="312"/>
      <c r="I234" s="210"/>
      <c r="J234" s="199"/>
      <c r="M234" s="200"/>
      <c r="N234" s="200"/>
    </row>
    <row r="235" spans="1:14" s="134" customFormat="1" ht="13.5" customHeight="1">
      <c r="A235" s="202"/>
      <c r="B235" s="164"/>
      <c r="C235" s="155"/>
      <c r="D235" s="135"/>
      <c r="E235" s="135"/>
      <c r="F235" s="312"/>
      <c r="I235" s="210"/>
      <c r="J235" s="199"/>
      <c r="M235" s="200"/>
      <c r="N235" s="200"/>
    </row>
    <row r="236" spans="1:14" s="134" customFormat="1" ht="13.5" customHeight="1">
      <c r="A236" s="202"/>
      <c r="B236" s="164"/>
      <c r="C236" s="155"/>
      <c r="D236" s="135"/>
      <c r="E236" s="135"/>
      <c r="F236" s="312"/>
      <c r="I236" s="210"/>
      <c r="J236" s="199"/>
      <c r="M236" s="200"/>
      <c r="N236" s="200"/>
    </row>
    <row r="237" spans="1:14" s="134" customFormat="1" ht="13.5" customHeight="1">
      <c r="A237" s="202"/>
      <c r="B237" s="164"/>
      <c r="C237" s="155"/>
      <c r="D237" s="135"/>
      <c r="E237" s="135"/>
      <c r="F237" s="312"/>
      <c r="I237" s="210"/>
      <c r="J237" s="199"/>
      <c r="M237" s="200"/>
      <c r="N237" s="200"/>
    </row>
    <row r="238" spans="1:14" s="134" customFormat="1" ht="13.5" customHeight="1">
      <c r="A238" s="202"/>
      <c r="B238" s="164"/>
      <c r="C238" s="155"/>
      <c r="D238" s="135"/>
      <c r="E238" s="135"/>
      <c r="F238" s="312"/>
      <c r="I238" s="210"/>
      <c r="J238" s="199"/>
      <c r="M238" s="200"/>
      <c r="N238" s="200"/>
    </row>
    <row r="239" spans="1:14" s="134" customFormat="1" ht="13.5" customHeight="1">
      <c r="A239" s="202"/>
      <c r="B239" s="164"/>
      <c r="C239" s="155"/>
      <c r="D239" s="135"/>
      <c r="E239" s="135"/>
      <c r="F239" s="312"/>
      <c r="I239" s="210"/>
      <c r="J239" s="199"/>
      <c r="M239" s="200"/>
      <c r="N239" s="200"/>
    </row>
    <row r="240" spans="1:14" s="134" customFormat="1" ht="13.5" customHeight="1">
      <c r="A240" s="202"/>
      <c r="B240" s="164"/>
      <c r="C240" s="155"/>
      <c r="D240" s="135"/>
      <c r="E240" s="135"/>
      <c r="F240" s="312"/>
      <c r="I240" s="210"/>
      <c r="J240" s="199"/>
      <c r="M240" s="200"/>
      <c r="N240" s="200"/>
    </row>
    <row r="241" spans="1:14" s="134" customFormat="1" ht="13.5" customHeight="1">
      <c r="A241" s="202"/>
      <c r="B241" s="164"/>
      <c r="C241" s="155"/>
      <c r="D241" s="135"/>
      <c r="E241" s="135"/>
      <c r="F241" s="312"/>
      <c r="I241" s="210"/>
      <c r="J241" s="199"/>
      <c r="M241" s="200"/>
      <c r="N241" s="200"/>
    </row>
    <row r="242" spans="1:14" s="134" customFormat="1" ht="13.5" customHeight="1">
      <c r="A242" s="202"/>
      <c r="B242" s="164"/>
      <c r="C242" s="155"/>
      <c r="D242" s="135"/>
      <c r="E242" s="135"/>
      <c r="F242" s="312"/>
      <c r="I242" s="210"/>
      <c r="J242" s="199"/>
      <c r="M242" s="200"/>
      <c r="N242" s="200"/>
    </row>
    <row r="243" spans="1:14" s="134" customFormat="1" ht="13.5" customHeight="1">
      <c r="A243" s="202"/>
      <c r="B243" s="164"/>
      <c r="C243" s="155"/>
      <c r="D243" s="135"/>
      <c r="E243" s="135"/>
      <c r="F243" s="312"/>
      <c r="I243" s="210"/>
      <c r="J243" s="199"/>
      <c r="M243" s="200"/>
      <c r="N243" s="200"/>
    </row>
    <row r="244" spans="1:14" s="134" customFormat="1" ht="13.5" customHeight="1">
      <c r="A244" s="202"/>
      <c r="B244" s="164"/>
      <c r="C244" s="155"/>
      <c r="D244" s="135"/>
      <c r="E244" s="135"/>
      <c r="F244" s="312"/>
      <c r="I244" s="210"/>
      <c r="J244" s="199"/>
      <c r="M244" s="200"/>
      <c r="N244" s="200"/>
    </row>
  </sheetData>
  <mergeCells count="42">
    <mergeCell ref="M23:M26"/>
    <mergeCell ref="N23:N26"/>
    <mergeCell ref="M28:M34"/>
    <mergeCell ref="N28:N34"/>
    <mergeCell ref="L23:L26"/>
    <mergeCell ref="L28:L34"/>
    <mergeCell ref="M2:M5"/>
    <mergeCell ref="N2:N5"/>
    <mergeCell ref="M7:M10"/>
    <mergeCell ref="N7:N10"/>
    <mergeCell ref="M12:M17"/>
    <mergeCell ref="N12:N17"/>
    <mergeCell ref="M19:M21"/>
    <mergeCell ref="N19:N21"/>
    <mergeCell ref="L2:L5"/>
    <mergeCell ref="L7:L10"/>
    <mergeCell ref="L12:L17"/>
    <mergeCell ref="L19:L21"/>
    <mergeCell ref="E2:E5"/>
    <mergeCell ref="E7:E10"/>
    <mergeCell ref="I2:I5"/>
    <mergeCell ref="I7:I10"/>
    <mergeCell ref="D23:D26"/>
    <mergeCell ref="A28:A34"/>
    <mergeCell ref="D28:D34"/>
    <mergeCell ref="E19:E21"/>
    <mergeCell ref="E23:E26"/>
    <mergeCell ref="E28:E34"/>
    <mergeCell ref="A2:A5"/>
    <mergeCell ref="D2:D5"/>
    <mergeCell ref="A7:A10"/>
    <mergeCell ref="D7:D10"/>
    <mergeCell ref="I28:I34"/>
    <mergeCell ref="A12:A17"/>
    <mergeCell ref="D12:D17"/>
    <mergeCell ref="E12:E17"/>
    <mergeCell ref="I12:I17"/>
    <mergeCell ref="I19:I21"/>
    <mergeCell ref="I23:I26"/>
    <mergeCell ref="A23:A26"/>
    <mergeCell ref="A19:A21"/>
    <mergeCell ref="D19:D21"/>
  </mergeCells>
  <printOptions horizontalCentered="1"/>
  <pageMargins left="0.2362204724409449" right="0.15748031496062992" top="0.35433070866141736" bottom="0.2362204724409449" header="0.1968503937007874" footer="0.1968503937007874"/>
  <pageSetup fitToHeight="1" fitToWidth="1" horizontalDpi="600" verticalDpi="600" orientation="landscape" paperSize="9" scale="61" r:id="rId1"/>
  <headerFooter alignWithMargins="0">
    <oddHeader>&amp;C&amp;F&amp;RPagina &amp;P</oddHeader>
    <oddFooter>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8"/>
  <sheetViews>
    <sheetView showGridLines="0" zoomScale="75" zoomScaleNormal="75" workbookViewId="0" topLeftCell="A5">
      <selection activeCell="O32" sqref="O32"/>
    </sheetView>
  </sheetViews>
  <sheetFormatPr defaultColWidth="9.140625" defaultRowHeight="13.5" customHeight="1"/>
  <cols>
    <col min="1" max="1" width="9.140625" style="22" customWidth="1"/>
    <col min="2" max="2" width="5.7109375" style="204" customWidth="1"/>
    <col min="3" max="3" width="69.57421875" style="161" customWidth="1"/>
    <col min="4" max="4" width="11.8515625" style="147" customWidth="1"/>
    <col min="5" max="5" width="11.8515625" style="205" customWidth="1"/>
    <col min="6" max="6" width="13.28125" style="205" customWidth="1"/>
    <col min="7" max="7" width="9.140625" style="22" customWidth="1"/>
    <col min="8" max="8" width="8.00390625" style="211" customWidth="1"/>
    <col min="9" max="9" width="11.28125" style="211" customWidth="1"/>
    <col min="10" max="10" width="13.57421875" style="211" customWidth="1"/>
    <col min="11" max="11" width="5.00390625" style="206" customWidth="1"/>
    <col min="12" max="12" width="7.57421875" style="22" customWidth="1"/>
    <col min="13" max="13" width="6.7109375" style="22" customWidth="1"/>
    <col min="14" max="14" width="6.421875" style="207" customWidth="1"/>
    <col min="15" max="15" width="10.00390625" style="207" customWidth="1"/>
    <col min="16" max="16384" width="9.140625" style="22" customWidth="1"/>
  </cols>
  <sheetData>
    <row r="1" spans="1:15" s="194" customFormat="1" ht="67.5" customHeight="1">
      <c r="A1" s="236" t="s">
        <v>384</v>
      </c>
      <c r="B1" s="236" t="s">
        <v>385</v>
      </c>
      <c r="C1" s="138" t="s">
        <v>390</v>
      </c>
      <c r="D1" s="138" t="s">
        <v>389</v>
      </c>
      <c r="E1" s="237" t="s">
        <v>387</v>
      </c>
      <c r="F1" s="237" t="s">
        <v>397</v>
      </c>
      <c r="G1" s="238" t="s">
        <v>381</v>
      </c>
      <c r="H1" s="243" t="s">
        <v>392</v>
      </c>
      <c r="I1" s="243" t="s">
        <v>388</v>
      </c>
      <c r="J1" s="243" t="s">
        <v>393</v>
      </c>
      <c r="K1" s="239" t="s">
        <v>382</v>
      </c>
      <c r="L1" s="238" t="s">
        <v>383</v>
      </c>
      <c r="M1" s="238" t="s">
        <v>394</v>
      </c>
      <c r="N1" s="240" t="s">
        <v>395</v>
      </c>
      <c r="O1" s="240" t="s">
        <v>396</v>
      </c>
    </row>
    <row r="2" spans="1:15" ht="27" customHeight="1">
      <c r="A2" s="232"/>
      <c r="B2" s="385">
        <v>17</v>
      </c>
      <c r="C2" s="233" t="s">
        <v>202</v>
      </c>
      <c r="D2" s="234">
        <v>180</v>
      </c>
      <c r="E2" s="388">
        <v>3528</v>
      </c>
      <c r="F2" s="379" t="s">
        <v>398</v>
      </c>
      <c r="G2" s="198" t="s">
        <v>2</v>
      </c>
      <c r="H2" s="244">
        <v>3.59</v>
      </c>
      <c r="I2" s="244">
        <f>H2*D2</f>
        <v>646.1999999999999</v>
      </c>
      <c r="J2" s="390">
        <f>SUM(I2:I3)</f>
        <v>1234.8</v>
      </c>
      <c r="K2" s="235">
        <v>0.2</v>
      </c>
      <c r="L2" s="198">
        <v>36</v>
      </c>
      <c r="M2" s="379">
        <v>41</v>
      </c>
      <c r="N2" s="381">
        <f>50*1234.8/1234.8</f>
        <v>50</v>
      </c>
      <c r="O2" s="381">
        <f>M2+N2</f>
        <v>91</v>
      </c>
    </row>
    <row r="3" spans="1:15" ht="27" customHeight="1" thickBot="1">
      <c r="A3" s="219"/>
      <c r="B3" s="375"/>
      <c r="C3" s="161" t="s">
        <v>203</v>
      </c>
      <c r="D3" s="147">
        <v>180</v>
      </c>
      <c r="E3" s="367"/>
      <c r="F3" s="360"/>
      <c r="G3" s="133" t="s">
        <v>3</v>
      </c>
      <c r="H3" s="209">
        <v>3.27</v>
      </c>
      <c r="I3" s="209">
        <f>H3*D3</f>
        <v>588.6</v>
      </c>
      <c r="J3" s="373"/>
      <c r="K3" s="197">
        <v>0.2</v>
      </c>
      <c r="L3" s="133">
        <v>36</v>
      </c>
      <c r="M3" s="360"/>
      <c r="N3" s="377"/>
      <c r="O3" s="377"/>
    </row>
    <row r="4" spans="1:15" s="134" customFormat="1" ht="9" customHeight="1">
      <c r="A4" s="221"/>
      <c r="B4" s="222"/>
      <c r="C4" s="223"/>
      <c r="D4" s="224"/>
      <c r="E4" s="225"/>
      <c r="F4" s="221"/>
      <c r="G4" s="221"/>
      <c r="H4" s="245"/>
      <c r="I4" s="245"/>
      <c r="J4" s="245"/>
      <c r="K4" s="221"/>
      <c r="L4" s="221"/>
      <c r="M4" s="221"/>
      <c r="N4" s="227"/>
      <c r="O4" s="227"/>
    </row>
    <row r="5" spans="1:15" ht="27" customHeight="1">
      <c r="A5" s="133"/>
      <c r="B5" s="375">
        <v>18</v>
      </c>
      <c r="C5" s="161" t="s">
        <v>204</v>
      </c>
      <c r="D5" s="147">
        <v>180</v>
      </c>
      <c r="E5" s="367">
        <v>13878</v>
      </c>
      <c r="F5" s="360" t="s">
        <v>7</v>
      </c>
      <c r="G5" s="133" t="s">
        <v>8</v>
      </c>
      <c r="H5" s="246">
        <v>6.34</v>
      </c>
      <c r="I5" s="246">
        <f>D5*H5</f>
        <v>1141.2</v>
      </c>
      <c r="J5" s="391">
        <f>SUM(I5:I13)</f>
        <v>12529.800000000003</v>
      </c>
      <c r="K5" s="197">
        <v>0.2</v>
      </c>
      <c r="L5" s="133">
        <v>36</v>
      </c>
      <c r="M5" s="360">
        <v>42</v>
      </c>
      <c r="N5" s="377">
        <v>50</v>
      </c>
      <c r="O5" s="377">
        <v>92</v>
      </c>
    </row>
    <row r="6" spans="1:15" ht="27" customHeight="1">
      <c r="A6" s="133"/>
      <c r="B6" s="375"/>
      <c r="C6" s="161" t="s">
        <v>205</v>
      </c>
      <c r="D6" s="147">
        <v>180</v>
      </c>
      <c r="E6" s="367"/>
      <c r="F6" s="360"/>
      <c r="G6" s="133" t="s">
        <v>9</v>
      </c>
      <c r="H6" s="246">
        <v>6.34</v>
      </c>
      <c r="I6" s="246">
        <f aca="true" t="shared" si="0" ref="I6:I13">D6*H6</f>
        <v>1141.2</v>
      </c>
      <c r="J6" s="391"/>
      <c r="K6" s="197">
        <v>0.2</v>
      </c>
      <c r="L6" s="133">
        <v>36</v>
      </c>
      <c r="M6" s="360"/>
      <c r="N6" s="377"/>
      <c r="O6" s="377"/>
    </row>
    <row r="7" spans="1:15" ht="27" customHeight="1">
      <c r="A7" s="133"/>
      <c r="B7" s="375"/>
      <c r="C7" s="161" t="s">
        <v>206</v>
      </c>
      <c r="D7" s="147">
        <v>180</v>
      </c>
      <c r="E7" s="367"/>
      <c r="F7" s="360"/>
      <c r="G7" s="133" t="s">
        <v>10</v>
      </c>
      <c r="H7" s="246">
        <v>5.98</v>
      </c>
      <c r="I7" s="246">
        <f t="shared" si="0"/>
        <v>1076.4</v>
      </c>
      <c r="J7" s="391"/>
      <c r="K7" s="197">
        <v>0.2</v>
      </c>
      <c r="L7" s="133">
        <v>36</v>
      </c>
      <c r="M7" s="360"/>
      <c r="N7" s="377"/>
      <c r="O7" s="377"/>
    </row>
    <row r="8" spans="1:15" ht="27" customHeight="1">
      <c r="A8" s="133"/>
      <c r="B8" s="375"/>
      <c r="C8" s="161" t="s">
        <v>207</v>
      </c>
      <c r="D8" s="147">
        <v>180</v>
      </c>
      <c r="E8" s="367"/>
      <c r="F8" s="360"/>
      <c r="G8" s="133" t="s">
        <v>11</v>
      </c>
      <c r="H8" s="246">
        <v>5.98</v>
      </c>
      <c r="I8" s="246">
        <f t="shared" si="0"/>
        <v>1076.4</v>
      </c>
      <c r="J8" s="391"/>
      <c r="K8" s="197">
        <v>0.2</v>
      </c>
      <c r="L8" s="133">
        <v>36</v>
      </c>
      <c r="M8" s="360"/>
      <c r="N8" s="377"/>
      <c r="O8" s="377"/>
    </row>
    <row r="9" spans="1:15" ht="27" customHeight="1">
      <c r="A9" s="133"/>
      <c r="B9" s="375"/>
      <c r="C9" s="161" t="s">
        <v>208</v>
      </c>
      <c r="D9" s="147">
        <v>180</v>
      </c>
      <c r="E9" s="367"/>
      <c r="F9" s="360"/>
      <c r="G9" s="133" t="s">
        <v>12</v>
      </c>
      <c r="H9" s="246">
        <v>8.71</v>
      </c>
      <c r="I9" s="246">
        <f t="shared" si="0"/>
        <v>1567.8000000000002</v>
      </c>
      <c r="J9" s="391"/>
      <c r="K9" s="197">
        <v>0.2</v>
      </c>
      <c r="L9" s="133">
        <v>36</v>
      </c>
      <c r="M9" s="360"/>
      <c r="N9" s="377"/>
      <c r="O9" s="377"/>
    </row>
    <row r="10" spans="1:15" ht="27" customHeight="1">
      <c r="A10" s="133"/>
      <c r="B10" s="375"/>
      <c r="C10" s="161" t="s">
        <v>209</v>
      </c>
      <c r="D10" s="147">
        <v>180</v>
      </c>
      <c r="E10" s="367"/>
      <c r="F10" s="360"/>
      <c r="G10" s="133" t="s">
        <v>13</v>
      </c>
      <c r="H10" s="246">
        <v>8.71</v>
      </c>
      <c r="I10" s="246">
        <f t="shared" si="0"/>
        <v>1567.8000000000002</v>
      </c>
      <c r="J10" s="391"/>
      <c r="K10" s="197">
        <v>0.2</v>
      </c>
      <c r="L10" s="133">
        <v>36</v>
      </c>
      <c r="M10" s="360"/>
      <c r="N10" s="377"/>
      <c r="O10" s="377"/>
    </row>
    <row r="11" spans="1:15" ht="27" customHeight="1">
      <c r="A11" s="133"/>
      <c r="B11" s="375"/>
      <c r="C11" s="161" t="s">
        <v>210</v>
      </c>
      <c r="D11" s="147">
        <v>180</v>
      </c>
      <c r="E11" s="367"/>
      <c r="F11" s="360"/>
      <c r="G11" s="133" t="s">
        <v>14</v>
      </c>
      <c r="H11" s="246">
        <v>8.71</v>
      </c>
      <c r="I11" s="246">
        <f t="shared" si="0"/>
        <v>1567.8000000000002</v>
      </c>
      <c r="J11" s="391"/>
      <c r="K11" s="197">
        <v>0.2</v>
      </c>
      <c r="L11" s="133">
        <v>36</v>
      </c>
      <c r="M11" s="360"/>
      <c r="N11" s="377"/>
      <c r="O11" s="377"/>
    </row>
    <row r="12" spans="1:15" ht="27" customHeight="1">
      <c r="A12" s="133"/>
      <c r="B12" s="375"/>
      <c r="C12" s="161" t="s">
        <v>211</v>
      </c>
      <c r="D12" s="147">
        <v>180</v>
      </c>
      <c r="E12" s="367"/>
      <c r="F12" s="360"/>
      <c r="G12" s="133" t="s">
        <v>15</v>
      </c>
      <c r="H12" s="246">
        <v>9.42</v>
      </c>
      <c r="I12" s="246">
        <f t="shared" si="0"/>
        <v>1695.6</v>
      </c>
      <c r="J12" s="391"/>
      <c r="K12" s="197">
        <v>0.2</v>
      </c>
      <c r="L12" s="133">
        <v>36</v>
      </c>
      <c r="M12" s="360"/>
      <c r="N12" s="377"/>
      <c r="O12" s="377"/>
    </row>
    <row r="13" spans="1:15" ht="27" customHeight="1">
      <c r="A13" s="133"/>
      <c r="B13" s="375"/>
      <c r="C13" s="161" t="s">
        <v>212</v>
      </c>
      <c r="D13" s="147">
        <v>180</v>
      </c>
      <c r="E13" s="367"/>
      <c r="F13" s="360"/>
      <c r="G13" s="133" t="s">
        <v>16</v>
      </c>
      <c r="H13" s="246">
        <v>9.42</v>
      </c>
      <c r="I13" s="246">
        <f t="shared" si="0"/>
        <v>1695.6</v>
      </c>
      <c r="J13" s="391"/>
      <c r="K13" s="197">
        <v>0.2</v>
      </c>
      <c r="L13" s="133">
        <v>36</v>
      </c>
      <c r="M13" s="360"/>
      <c r="N13" s="377"/>
      <c r="O13" s="377"/>
    </row>
    <row r="14" spans="1:15" s="134" customFormat="1" ht="8.25" customHeight="1">
      <c r="A14" s="221"/>
      <c r="B14" s="222"/>
      <c r="C14" s="223"/>
      <c r="D14" s="224"/>
      <c r="E14" s="225"/>
      <c r="F14" s="225"/>
      <c r="G14" s="221"/>
      <c r="H14" s="245"/>
      <c r="I14" s="245"/>
      <c r="J14" s="245"/>
      <c r="K14" s="226"/>
      <c r="L14" s="221"/>
      <c r="M14" s="221"/>
      <c r="N14" s="227"/>
      <c r="O14" s="227"/>
    </row>
    <row r="15" spans="1:15" ht="27" customHeight="1">
      <c r="A15" s="220"/>
      <c r="B15" s="383">
        <v>20</v>
      </c>
      <c r="C15" s="161" t="s">
        <v>213</v>
      </c>
      <c r="D15" s="147">
        <v>180</v>
      </c>
      <c r="E15" s="386">
        <f>(180*26.08)+(180*24.75)+(180*23.92)+(180*19.83)+(180*19.83)+(180*26.08)</f>
        <v>25288.200000000004</v>
      </c>
      <c r="F15" s="360" t="s">
        <v>398</v>
      </c>
      <c r="G15" s="133">
        <v>326235</v>
      </c>
      <c r="H15" s="209">
        <v>3.5</v>
      </c>
      <c r="I15" s="209">
        <f aca="true" t="shared" si="1" ref="I15:I20">H15*D15</f>
        <v>630</v>
      </c>
      <c r="J15" s="373">
        <f>SUM(I15:I20)</f>
        <v>5992.200000000001</v>
      </c>
      <c r="K15" s="197">
        <v>0.2</v>
      </c>
      <c r="L15" s="133">
        <v>36</v>
      </c>
      <c r="M15" s="378">
        <v>41</v>
      </c>
      <c r="N15" s="380">
        <v>50</v>
      </c>
      <c r="O15" s="380">
        <v>91</v>
      </c>
    </row>
    <row r="16" spans="1:15" ht="27" customHeight="1">
      <c r="A16" s="220"/>
      <c r="B16" s="384"/>
      <c r="C16" s="161" t="s">
        <v>214</v>
      </c>
      <c r="D16" s="147">
        <v>180</v>
      </c>
      <c r="E16" s="387"/>
      <c r="F16" s="360"/>
      <c r="G16" s="133">
        <v>326236</v>
      </c>
      <c r="H16" s="209">
        <v>5.68</v>
      </c>
      <c r="I16" s="209">
        <f t="shared" si="1"/>
        <v>1022.4</v>
      </c>
      <c r="J16" s="373"/>
      <c r="K16" s="197">
        <v>0.2</v>
      </c>
      <c r="L16" s="133">
        <v>36</v>
      </c>
      <c r="M16" s="389"/>
      <c r="N16" s="382"/>
      <c r="O16" s="382"/>
    </row>
    <row r="17" spans="1:15" ht="27" customHeight="1">
      <c r="A17" s="220"/>
      <c r="B17" s="384"/>
      <c r="C17" s="161" t="s">
        <v>215</v>
      </c>
      <c r="D17" s="147">
        <v>180</v>
      </c>
      <c r="E17" s="387"/>
      <c r="F17" s="360"/>
      <c r="G17" s="133">
        <v>326244</v>
      </c>
      <c r="H17" s="209">
        <v>5.53</v>
      </c>
      <c r="I17" s="209">
        <f t="shared" si="1"/>
        <v>995.4000000000001</v>
      </c>
      <c r="J17" s="373"/>
      <c r="K17" s="197">
        <v>0.2</v>
      </c>
      <c r="L17" s="133">
        <v>36</v>
      </c>
      <c r="M17" s="389"/>
      <c r="N17" s="382"/>
      <c r="O17" s="382"/>
    </row>
    <row r="18" spans="1:15" ht="27" customHeight="1">
      <c r="A18" s="220"/>
      <c r="B18" s="384"/>
      <c r="C18" s="161" t="s">
        <v>216</v>
      </c>
      <c r="D18" s="147">
        <v>180</v>
      </c>
      <c r="E18" s="387"/>
      <c r="F18" s="360"/>
      <c r="G18" s="133">
        <v>326245</v>
      </c>
      <c r="H18" s="209">
        <v>5.6</v>
      </c>
      <c r="I18" s="209">
        <f t="shared" si="1"/>
        <v>1007.9999999999999</v>
      </c>
      <c r="J18" s="373"/>
      <c r="K18" s="197">
        <v>0.2</v>
      </c>
      <c r="L18" s="133">
        <v>36</v>
      </c>
      <c r="M18" s="389"/>
      <c r="N18" s="382"/>
      <c r="O18" s="382"/>
    </row>
    <row r="19" spans="1:15" ht="27" customHeight="1">
      <c r="A19" s="220"/>
      <c r="B19" s="384"/>
      <c r="C19" s="161" t="s">
        <v>217</v>
      </c>
      <c r="D19" s="147">
        <v>180</v>
      </c>
      <c r="E19" s="387"/>
      <c r="F19" s="360"/>
      <c r="G19" s="133">
        <v>395143</v>
      </c>
      <c r="H19" s="209">
        <v>6.98</v>
      </c>
      <c r="I19" s="209">
        <f t="shared" si="1"/>
        <v>1256.4</v>
      </c>
      <c r="J19" s="373"/>
      <c r="K19" s="197">
        <v>0.2</v>
      </c>
      <c r="L19" s="133">
        <v>36</v>
      </c>
      <c r="M19" s="389"/>
      <c r="N19" s="382"/>
      <c r="O19" s="382"/>
    </row>
    <row r="20" spans="1:15" ht="27" customHeight="1">
      <c r="A20" s="220"/>
      <c r="B20" s="385"/>
      <c r="C20" s="161" t="s">
        <v>218</v>
      </c>
      <c r="D20" s="147">
        <v>180</v>
      </c>
      <c r="E20" s="388"/>
      <c r="F20" s="360"/>
      <c r="G20" s="133">
        <v>326237</v>
      </c>
      <c r="H20" s="209">
        <v>6</v>
      </c>
      <c r="I20" s="209">
        <f t="shared" si="1"/>
        <v>1080</v>
      </c>
      <c r="J20" s="373"/>
      <c r="K20" s="197">
        <v>0.2</v>
      </c>
      <c r="L20" s="133">
        <v>36</v>
      </c>
      <c r="M20" s="379"/>
      <c r="N20" s="381"/>
      <c r="O20" s="381"/>
    </row>
    <row r="21" spans="1:15" s="134" customFormat="1" ht="9" customHeight="1">
      <c r="A21" s="228"/>
      <c r="B21" s="229"/>
      <c r="C21" s="230"/>
      <c r="D21" s="231"/>
      <c r="E21" s="225"/>
      <c r="F21" s="221"/>
      <c r="G21" s="221"/>
      <c r="H21" s="245"/>
      <c r="I21" s="245"/>
      <c r="J21" s="245"/>
      <c r="K21" s="221"/>
      <c r="L21" s="221"/>
      <c r="M21" s="221"/>
      <c r="N21" s="227"/>
      <c r="O21" s="227"/>
    </row>
    <row r="22" spans="1:15" ht="34.5" customHeight="1">
      <c r="A22" s="220"/>
      <c r="B22" s="383">
        <v>21</v>
      </c>
      <c r="C22" s="161" t="s">
        <v>219</v>
      </c>
      <c r="D22" s="147">
        <v>180</v>
      </c>
      <c r="E22" s="386">
        <f>(180*67)+(180*19.1)</f>
        <v>15498</v>
      </c>
      <c r="F22" s="360" t="s">
        <v>72</v>
      </c>
      <c r="G22" s="142">
        <v>996173</v>
      </c>
      <c r="H22" s="167">
        <v>12.35663</v>
      </c>
      <c r="I22" s="167">
        <v>2224.19</v>
      </c>
      <c r="J22" s="176"/>
      <c r="K22" s="145">
        <v>20</v>
      </c>
      <c r="L22" s="137" t="s">
        <v>90</v>
      </c>
      <c r="M22" s="378">
        <v>43</v>
      </c>
      <c r="N22" s="380">
        <v>50</v>
      </c>
      <c r="O22" s="380">
        <v>93</v>
      </c>
    </row>
    <row r="23" spans="1:15" ht="36" customHeight="1">
      <c r="A23" s="220"/>
      <c r="B23" s="385"/>
      <c r="C23" s="161" t="s">
        <v>220</v>
      </c>
      <c r="D23" s="147">
        <v>180</v>
      </c>
      <c r="E23" s="388"/>
      <c r="F23" s="360"/>
      <c r="G23" s="142" t="s">
        <v>91</v>
      </c>
      <c r="H23" s="167">
        <v>2.04108</v>
      </c>
      <c r="I23" s="167">
        <v>367.39</v>
      </c>
      <c r="J23" s="167">
        <v>2591.59</v>
      </c>
      <c r="K23" s="145">
        <v>20</v>
      </c>
      <c r="L23" s="137" t="s">
        <v>92</v>
      </c>
      <c r="M23" s="379"/>
      <c r="N23" s="381"/>
      <c r="O23" s="381"/>
    </row>
    <row r="24" spans="1:15" s="134" customFormat="1" ht="9" customHeight="1">
      <c r="A24" s="228"/>
      <c r="B24" s="229"/>
      <c r="C24" s="230"/>
      <c r="D24" s="231"/>
      <c r="E24" s="225"/>
      <c r="F24" s="221"/>
      <c r="G24" s="221"/>
      <c r="H24" s="245"/>
      <c r="I24" s="245"/>
      <c r="J24" s="245"/>
      <c r="K24" s="221"/>
      <c r="L24" s="221"/>
      <c r="M24" s="221"/>
      <c r="N24" s="227"/>
      <c r="O24" s="227"/>
    </row>
    <row r="25" spans="1:15" ht="27" customHeight="1">
      <c r="A25" s="220"/>
      <c r="B25" s="383">
        <v>22</v>
      </c>
      <c r="C25" s="161" t="s">
        <v>221</v>
      </c>
      <c r="D25" s="147">
        <v>180</v>
      </c>
      <c r="E25" s="386">
        <v>2664</v>
      </c>
      <c r="F25" s="360" t="s">
        <v>398</v>
      </c>
      <c r="G25" s="133">
        <v>12745</v>
      </c>
      <c r="H25" s="209">
        <v>3.08</v>
      </c>
      <c r="I25" s="209">
        <f>H25*D25</f>
        <v>554.4</v>
      </c>
      <c r="J25" s="373">
        <f>SUM(I25:I28)</f>
        <v>1578.6</v>
      </c>
      <c r="K25" s="197">
        <v>0.2</v>
      </c>
      <c r="L25" s="133">
        <v>36</v>
      </c>
      <c r="M25" s="378">
        <v>41</v>
      </c>
      <c r="N25" s="380">
        <f>50*1578.6/1578.6</f>
        <v>50</v>
      </c>
      <c r="O25" s="380">
        <f>M25+N25</f>
        <v>91</v>
      </c>
    </row>
    <row r="26" spans="1:15" ht="27" customHeight="1">
      <c r="A26" s="220"/>
      <c r="B26" s="384"/>
      <c r="C26" s="161" t="s">
        <v>222</v>
      </c>
      <c r="D26" s="147">
        <v>180</v>
      </c>
      <c r="E26" s="387"/>
      <c r="F26" s="360"/>
      <c r="G26" s="133">
        <v>12746</v>
      </c>
      <c r="H26" s="209">
        <v>2.25</v>
      </c>
      <c r="I26" s="209">
        <f>H26*D26</f>
        <v>405</v>
      </c>
      <c r="J26" s="373"/>
      <c r="K26" s="197">
        <v>0.2</v>
      </c>
      <c r="L26" s="133">
        <v>36</v>
      </c>
      <c r="M26" s="389"/>
      <c r="N26" s="382"/>
      <c r="O26" s="382"/>
    </row>
    <row r="27" spans="1:15" ht="27" customHeight="1">
      <c r="A27" s="220"/>
      <c r="B27" s="384"/>
      <c r="C27" s="161" t="s">
        <v>223</v>
      </c>
      <c r="D27" s="147">
        <v>180</v>
      </c>
      <c r="E27" s="387"/>
      <c r="F27" s="360"/>
      <c r="G27" s="133">
        <v>12743</v>
      </c>
      <c r="H27" s="209">
        <v>1.71</v>
      </c>
      <c r="I27" s="209">
        <f>H27*D27</f>
        <v>307.8</v>
      </c>
      <c r="J27" s="373"/>
      <c r="K27" s="197">
        <v>0.2</v>
      </c>
      <c r="L27" s="133">
        <v>36</v>
      </c>
      <c r="M27" s="389"/>
      <c r="N27" s="382"/>
      <c r="O27" s="382"/>
    </row>
    <row r="28" spans="1:15" ht="27" customHeight="1" thickBot="1">
      <c r="A28" s="220"/>
      <c r="B28" s="385"/>
      <c r="C28" s="161" t="s">
        <v>224</v>
      </c>
      <c r="D28" s="147">
        <v>180</v>
      </c>
      <c r="E28" s="388"/>
      <c r="F28" s="360"/>
      <c r="G28" s="133">
        <v>12646</v>
      </c>
      <c r="H28" s="209">
        <v>1.73</v>
      </c>
      <c r="I28" s="209">
        <f>H28*D28</f>
        <v>311.4</v>
      </c>
      <c r="J28" s="374"/>
      <c r="K28" s="197">
        <v>0.2</v>
      </c>
      <c r="L28" s="133">
        <v>36</v>
      </c>
      <c r="M28" s="379"/>
      <c r="N28" s="381"/>
      <c r="O28" s="381"/>
    </row>
    <row r="29" spans="2:15" s="134" customFormat="1" ht="13.5" customHeight="1" thickBot="1">
      <c r="B29" s="202"/>
      <c r="C29" s="164"/>
      <c r="D29" s="155"/>
      <c r="E29" s="135"/>
      <c r="F29" s="135"/>
      <c r="H29" s="210"/>
      <c r="I29" s="210"/>
      <c r="J29" s="315">
        <f>SUM(J2:J28)</f>
        <v>23926.99</v>
      </c>
      <c r="K29" s="199"/>
      <c r="N29" s="200"/>
      <c r="O29" s="200"/>
    </row>
    <row r="30" spans="2:15" s="134" customFormat="1" ht="13.5" customHeight="1">
      <c r="B30" s="202"/>
      <c r="C30" s="164"/>
      <c r="D30" s="155"/>
      <c r="E30" s="135"/>
      <c r="F30" s="135"/>
      <c r="H30" s="210"/>
      <c r="I30" s="210"/>
      <c r="J30" s="210"/>
      <c r="K30" s="199"/>
      <c r="N30" s="200"/>
      <c r="O30" s="200"/>
    </row>
    <row r="31" spans="2:15" s="134" customFormat="1" ht="13.5" customHeight="1">
      <c r="B31" s="202"/>
      <c r="C31" s="164"/>
      <c r="D31" s="155"/>
      <c r="E31" s="135"/>
      <c r="F31" s="135"/>
      <c r="H31" s="210"/>
      <c r="I31" s="210"/>
      <c r="J31" s="210"/>
      <c r="K31" s="199"/>
      <c r="N31" s="200"/>
      <c r="O31" s="200"/>
    </row>
    <row r="32" spans="2:15" s="134" customFormat="1" ht="13.5" customHeight="1">
      <c r="B32" s="202"/>
      <c r="C32" s="164"/>
      <c r="D32" s="155"/>
      <c r="E32" s="135"/>
      <c r="F32" s="135"/>
      <c r="H32" s="210"/>
      <c r="I32" s="210"/>
      <c r="J32" s="210"/>
      <c r="K32" s="199"/>
      <c r="N32" s="200"/>
      <c r="O32" s="200"/>
    </row>
    <row r="33" spans="2:15" s="134" customFormat="1" ht="13.5" customHeight="1">
      <c r="B33" s="202"/>
      <c r="C33" s="164"/>
      <c r="D33" s="155"/>
      <c r="E33" s="135"/>
      <c r="F33" s="135"/>
      <c r="H33" s="210"/>
      <c r="I33" s="210"/>
      <c r="J33" s="210"/>
      <c r="K33" s="199"/>
      <c r="N33" s="200"/>
      <c r="O33" s="200"/>
    </row>
    <row r="34" spans="2:15" s="134" customFormat="1" ht="13.5" customHeight="1">
      <c r="B34" s="202"/>
      <c r="C34" s="164"/>
      <c r="D34" s="155"/>
      <c r="E34" s="135"/>
      <c r="F34" s="135"/>
      <c r="H34" s="210"/>
      <c r="I34" s="210"/>
      <c r="J34" s="210"/>
      <c r="K34" s="199"/>
      <c r="N34" s="200"/>
      <c r="O34" s="200"/>
    </row>
    <row r="35" spans="2:15" s="134" customFormat="1" ht="13.5" customHeight="1">
      <c r="B35" s="202"/>
      <c r="C35" s="164"/>
      <c r="D35" s="155"/>
      <c r="E35" s="135"/>
      <c r="F35" s="135"/>
      <c r="H35" s="210"/>
      <c r="I35" s="210"/>
      <c r="J35" s="210"/>
      <c r="K35" s="199"/>
      <c r="N35" s="200"/>
      <c r="O35" s="200"/>
    </row>
    <row r="36" spans="2:15" s="134" customFormat="1" ht="13.5" customHeight="1">
      <c r="B36" s="202"/>
      <c r="C36" s="164"/>
      <c r="D36" s="155"/>
      <c r="E36" s="135"/>
      <c r="F36" s="135"/>
      <c r="H36" s="210"/>
      <c r="I36" s="210"/>
      <c r="J36" s="210"/>
      <c r="K36" s="199"/>
      <c r="N36" s="200"/>
      <c r="O36" s="200"/>
    </row>
    <row r="37" spans="2:15" s="134" customFormat="1" ht="13.5" customHeight="1">
      <c r="B37" s="202"/>
      <c r="C37" s="164"/>
      <c r="D37" s="155"/>
      <c r="E37" s="135"/>
      <c r="F37" s="135"/>
      <c r="H37" s="210"/>
      <c r="I37" s="210"/>
      <c r="J37" s="210"/>
      <c r="K37" s="199"/>
      <c r="N37" s="200"/>
      <c r="O37" s="200"/>
    </row>
    <row r="38" spans="2:15" s="134" customFormat="1" ht="13.5" customHeight="1">
      <c r="B38" s="202"/>
      <c r="C38" s="164"/>
      <c r="D38" s="155"/>
      <c r="E38" s="135"/>
      <c r="F38" s="135"/>
      <c r="H38" s="210"/>
      <c r="I38" s="210"/>
      <c r="J38" s="210"/>
      <c r="K38" s="199"/>
      <c r="N38" s="200"/>
      <c r="O38" s="200"/>
    </row>
    <row r="39" spans="2:15" s="134" customFormat="1" ht="13.5" customHeight="1">
      <c r="B39" s="202"/>
      <c r="C39" s="164"/>
      <c r="D39" s="155"/>
      <c r="E39" s="135"/>
      <c r="F39" s="135"/>
      <c r="H39" s="210"/>
      <c r="I39" s="210"/>
      <c r="J39" s="210"/>
      <c r="K39" s="199"/>
      <c r="N39" s="200"/>
      <c r="O39" s="200"/>
    </row>
    <row r="40" spans="2:15" s="134" customFormat="1" ht="13.5" customHeight="1">
      <c r="B40" s="202"/>
      <c r="C40" s="164"/>
      <c r="D40" s="155"/>
      <c r="E40" s="135"/>
      <c r="F40" s="135"/>
      <c r="H40" s="210"/>
      <c r="I40" s="210"/>
      <c r="J40" s="210"/>
      <c r="K40" s="199"/>
      <c r="N40" s="200"/>
      <c r="O40" s="200"/>
    </row>
    <row r="41" spans="2:15" s="134" customFormat="1" ht="13.5" customHeight="1">
      <c r="B41" s="202"/>
      <c r="C41" s="164"/>
      <c r="D41" s="155"/>
      <c r="E41" s="135"/>
      <c r="F41" s="135"/>
      <c r="H41" s="210"/>
      <c r="I41" s="210"/>
      <c r="J41" s="210"/>
      <c r="K41" s="199"/>
      <c r="N41" s="200"/>
      <c r="O41" s="200"/>
    </row>
    <row r="42" spans="2:15" s="134" customFormat="1" ht="13.5" customHeight="1">
      <c r="B42" s="202"/>
      <c r="C42" s="164"/>
      <c r="D42" s="155"/>
      <c r="E42" s="135"/>
      <c r="F42" s="135"/>
      <c r="H42" s="210"/>
      <c r="I42" s="210"/>
      <c r="J42" s="210"/>
      <c r="K42" s="199"/>
      <c r="N42" s="200"/>
      <c r="O42" s="200"/>
    </row>
    <row r="43" spans="2:15" s="134" customFormat="1" ht="13.5" customHeight="1">
      <c r="B43" s="202"/>
      <c r="C43" s="164"/>
      <c r="D43" s="155"/>
      <c r="E43" s="135"/>
      <c r="F43" s="135"/>
      <c r="H43" s="210"/>
      <c r="I43" s="210"/>
      <c r="J43" s="210"/>
      <c r="K43" s="199"/>
      <c r="N43" s="200"/>
      <c r="O43" s="200"/>
    </row>
    <row r="44" spans="2:15" s="134" customFormat="1" ht="13.5" customHeight="1">
      <c r="B44" s="202"/>
      <c r="C44" s="164"/>
      <c r="D44" s="155"/>
      <c r="E44" s="135"/>
      <c r="F44" s="135"/>
      <c r="H44" s="210"/>
      <c r="I44" s="210"/>
      <c r="J44" s="210"/>
      <c r="K44" s="199"/>
      <c r="N44" s="200"/>
      <c r="O44" s="200"/>
    </row>
    <row r="45" spans="2:15" s="134" customFormat="1" ht="13.5" customHeight="1">
      <c r="B45" s="202"/>
      <c r="C45" s="164"/>
      <c r="D45" s="155"/>
      <c r="E45" s="135"/>
      <c r="F45" s="135"/>
      <c r="H45" s="210"/>
      <c r="I45" s="210"/>
      <c r="J45" s="210"/>
      <c r="K45" s="199"/>
      <c r="N45" s="200"/>
      <c r="O45" s="200"/>
    </row>
    <row r="46" spans="2:15" s="134" customFormat="1" ht="13.5" customHeight="1">
      <c r="B46" s="202"/>
      <c r="C46" s="164"/>
      <c r="D46" s="155"/>
      <c r="E46" s="135"/>
      <c r="F46" s="135"/>
      <c r="H46" s="210"/>
      <c r="I46" s="210"/>
      <c r="J46" s="210"/>
      <c r="K46" s="199"/>
      <c r="N46" s="200"/>
      <c r="O46" s="200"/>
    </row>
    <row r="47" spans="2:15" s="134" customFormat="1" ht="13.5" customHeight="1">
      <c r="B47" s="202"/>
      <c r="C47" s="164"/>
      <c r="D47" s="155"/>
      <c r="E47" s="135"/>
      <c r="F47" s="135"/>
      <c r="H47" s="210"/>
      <c r="I47" s="210"/>
      <c r="J47" s="210"/>
      <c r="K47" s="199"/>
      <c r="N47" s="200"/>
      <c r="O47" s="200"/>
    </row>
    <row r="48" spans="2:15" s="134" customFormat="1" ht="13.5" customHeight="1">
      <c r="B48" s="202"/>
      <c r="C48" s="164"/>
      <c r="D48" s="155"/>
      <c r="E48" s="135"/>
      <c r="F48" s="135"/>
      <c r="H48" s="210"/>
      <c r="I48" s="210"/>
      <c r="J48" s="210"/>
      <c r="K48" s="199"/>
      <c r="N48" s="200"/>
      <c r="O48" s="200"/>
    </row>
    <row r="49" spans="2:15" s="134" customFormat="1" ht="13.5" customHeight="1">
      <c r="B49" s="202"/>
      <c r="C49" s="164"/>
      <c r="D49" s="155"/>
      <c r="E49" s="135"/>
      <c r="F49" s="135"/>
      <c r="H49" s="210"/>
      <c r="I49" s="210"/>
      <c r="J49" s="210"/>
      <c r="K49" s="199"/>
      <c r="N49" s="200"/>
      <c r="O49" s="200"/>
    </row>
    <row r="50" spans="2:15" s="134" customFormat="1" ht="13.5" customHeight="1">
      <c r="B50" s="202"/>
      <c r="C50" s="164"/>
      <c r="D50" s="155"/>
      <c r="E50" s="135"/>
      <c r="F50" s="135"/>
      <c r="H50" s="210"/>
      <c r="I50" s="210"/>
      <c r="J50" s="210"/>
      <c r="K50" s="199"/>
      <c r="N50" s="200"/>
      <c r="O50" s="200"/>
    </row>
    <row r="51" spans="2:15" s="134" customFormat="1" ht="13.5" customHeight="1">
      <c r="B51" s="202"/>
      <c r="C51" s="164"/>
      <c r="D51" s="155"/>
      <c r="E51" s="135"/>
      <c r="F51" s="135"/>
      <c r="H51" s="210"/>
      <c r="I51" s="210"/>
      <c r="J51" s="210"/>
      <c r="K51" s="199"/>
      <c r="N51" s="200"/>
      <c r="O51" s="200"/>
    </row>
    <row r="52" spans="2:15" s="134" customFormat="1" ht="13.5" customHeight="1">
      <c r="B52" s="202"/>
      <c r="C52" s="164"/>
      <c r="D52" s="155"/>
      <c r="E52" s="135"/>
      <c r="F52" s="135"/>
      <c r="H52" s="210"/>
      <c r="I52" s="210"/>
      <c r="J52" s="210"/>
      <c r="K52" s="199"/>
      <c r="N52" s="200"/>
      <c r="O52" s="200"/>
    </row>
    <row r="53" spans="2:15" s="134" customFormat="1" ht="13.5" customHeight="1">
      <c r="B53" s="202"/>
      <c r="C53" s="164"/>
      <c r="D53" s="155"/>
      <c r="E53" s="135"/>
      <c r="F53" s="135"/>
      <c r="H53" s="210"/>
      <c r="I53" s="210"/>
      <c r="J53" s="210"/>
      <c r="K53" s="199"/>
      <c r="N53" s="200"/>
      <c r="O53" s="200"/>
    </row>
    <row r="54" spans="2:15" s="134" customFormat="1" ht="13.5" customHeight="1">
      <c r="B54" s="202"/>
      <c r="C54" s="164"/>
      <c r="D54" s="155"/>
      <c r="E54" s="135"/>
      <c r="F54" s="135"/>
      <c r="H54" s="210"/>
      <c r="I54" s="210"/>
      <c r="J54" s="210"/>
      <c r="K54" s="199"/>
      <c r="N54" s="200"/>
      <c r="O54" s="200"/>
    </row>
    <row r="55" spans="2:15" s="134" customFormat="1" ht="13.5" customHeight="1">
      <c r="B55" s="202"/>
      <c r="C55" s="164"/>
      <c r="D55" s="155"/>
      <c r="E55" s="135"/>
      <c r="F55" s="135"/>
      <c r="H55" s="210"/>
      <c r="I55" s="210"/>
      <c r="J55" s="210"/>
      <c r="K55" s="199"/>
      <c r="N55" s="200"/>
      <c r="O55" s="200"/>
    </row>
    <row r="56" spans="2:15" s="134" customFormat="1" ht="13.5" customHeight="1">
      <c r="B56" s="202"/>
      <c r="C56" s="164"/>
      <c r="D56" s="155"/>
      <c r="E56" s="135"/>
      <c r="F56" s="135"/>
      <c r="H56" s="210"/>
      <c r="I56" s="210"/>
      <c r="J56" s="210"/>
      <c r="K56" s="199"/>
      <c r="N56" s="200"/>
      <c r="O56" s="200"/>
    </row>
    <row r="57" spans="2:15" s="134" customFormat="1" ht="13.5" customHeight="1">
      <c r="B57" s="202"/>
      <c r="C57" s="164"/>
      <c r="D57" s="155"/>
      <c r="E57" s="135"/>
      <c r="F57" s="135"/>
      <c r="H57" s="210"/>
      <c r="I57" s="210"/>
      <c r="J57" s="210"/>
      <c r="K57" s="199"/>
      <c r="N57" s="200"/>
      <c r="O57" s="200"/>
    </row>
    <row r="58" spans="2:15" s="134" customFormat="1" ht="13.5" customHeight="1">
      <c r="B58" s="202"/>
      <c r="C58" s="164"/>
      <c r="D58" s="155"/>
      <c r="E58" s="135"/>
      <c r="F58" s="135"/>
      <c r="H58" s="210"/>
      <c r="I58" s="210"/>
      <c r="J58" s="210"/>
      <c r="K58" s="199"/>
      <c r="N58" s="200"/>
      <c r="O58" s="200"/>
    </row>
    <row r="59" spans="2:15" s="134" customFormat="1" ht="13.5" customHeight="1">
      <c r="B59" s="202"/>
      <c r="C59" s="164"/>
      <c r="D59" s="155"/>
      <c r="E59" s="135"/>
      <c r="F59" s="135"/>
      <c r="H59" s="210"/>
      <c r="I59" s="210"/>
      <c r="J59" s="210"/>
      <c r="K59" s="199"/>
      <c r="N59" s="200"/>
      <c r="O59" s="200"/>
    </row>
    <row r="60" spans="2:15" s="134" customFormat="1" ht="13.5" customHeight="1">
      <c r="B60" s="202"/>
      <c r="C60" s="164"/>
      <c r="D60" s="155"/>
      <c r="E60" s="135"/>
      <c r="F60" s="135"/>
      <c r="H60" s="210"/>
      <c r="I60" s="210"/>
      <c r="J60" s="210"/>
      <c r="K60" s="199"/>
      <c r="N60" s="200"/>
      <c r="O60" s="200"/>
    </row>
    <row r="61" spans="2:15" s="134" customFormat="1" ht="13.5" customHeight="1">
      <c r="B61" s="202"/>
      <c r="C61" s="164"/>
      <c r="D61" s="155"/>
      <c r="E61" s="135"/>
      <c r="F61" s="135"/>
      <c r="H61" s="210"/>
      <c r="I61" s="210"/>
      <c r="J61" s="210"/>
      <c r="K61" s="199"/>
      <c r="N61" s="200"/>
      <c r="O61" s="200"/>
    </row>
    <row r="62" spans="2:15" s="134" customFormat="1" ht="13.5" customHeight="1">
      <c r="B62" s="202"/>
      <c r="C62" s="164"/>
      <c r="D62" s="155"/>
      <c r="E62" s="135"/>
      <c r="F62" s="135"/>
      <c r="H62" s="210"/>
      <c r="I62" s="210"/>
      <c r="J62" s="210"/>
      <c r="K62" s="199"/>
      <c r="N62" s="200"/>
      <c r="O62" s="200"/>
    </row>
    <row r="63" spans="2:15" s="134" customFormat="1" ht="13.5" customHeight="1">
      <c r="B63" s="202"/>
      <c r="C63" s="164"/>
      <c r="D63" s="155"/>
      <c r="E63" s="135"/>
      <c r="F63" s="135"/>
      <c r="H63" s="210"/>
      <c r="I63" s="210"/>
      <c r="J63" s="210"/>
      <c r="K63" s="199"/>
      <c r="N63" s="200"/>
      <c r="O63" s="200"/>
    </row>
    <row r="64" spans="2:15" s="134" customFormat="1" ht="13.5" customHeight="1">
      <c r="B64" s="202"/>
      <c r="C64" s="164"/>
      <c r="D64" s="155"/>
      <c r="E64" s="135"/>
      <c r="F64" s="135"/>
      <c r="H64" s="210"/>
      <c r="I64" s="210"/>
      <c r="J64" s="210"/>
      <c r="K64" s="199"/>
      <c r="N64" s="200"/>
      <c r="O64" s="200"/>
    </row>
    <row r="65" spans="2:15" s="134" customFormat="1" ht="13.5" customHeight="1">
      <c r="B65" s="202"/>
      <c r="C65" s="164"/>
      <c r="D65" s="155"/>
      <c r="E65" s="135"/>
      <c r="F65" s="135"/>
      <c r="H65" s="210"/>
      <c r="I65" s="210"/>
      <c r="J65" s="210"/>
      <c r="K65" s="199"/>
      <c r="N65" s="200"/>
      <c r="O65" s="200"/>
    </row>
    <row r="66" spans="2:15" s="134" customFormat="1" ht="13.5" customHeight="1">
      <c r="B66" s="202"/>
      <c r="C66" s="164"/>
      <c r="D66" s="155"/>
      <c r="E66" s="135"/>
      <c r="F66" s="135"/>
      <c r="H66" s="210"/>
      <c r="I66" s="210"/>
      <c r="J66" s="210"/>
      <c r="K66" s="199"/>
      <c r="N66" s="200"/>
      <c r="O66" s="200"/>
    </row>
    <row r="67" spans="2:15" s="134" customFormat="1" ht="13.5" customHeight="1">
      <c r="B67" s="202"/>
      <c r="C67" s="164"/>
      <c r="D67" s="155"/>
      <c r="E67" s="135"/>
      <c r="F67" s="135"/>
      <c r="H67" s="210"/>
      <c r="I67" s="210"/>
      <c r="J67" s="210"/>
      <c r="K67" s="199"/>
      <c r="N67" s="200"/>
      <c r="O67" s="200"/>
    </row>
    <row r="68" spans="2:15" s="134" customFormat="1" ht="13.5" customHeight="1">
      <c r="B68" s="202"/>
      <c r="C68" s="164"/>
      <c r="D68" s="155"/>
      <c r="E68" s="135"/>
      <c r="F68" s="135"/>
      <c r="H68" s="210"/>
      <c r="I68" s="210"/>
      <c r="J68" s="210"/>
      <c r="K68" s="199"/>
      <c r="N68" s="200"/>
      <c r="O68" s="200"/>
    </row>
    <row r="69" spans="2:15" s="134" customFormat="1" ht="13.5" customHeight="1">
      <c r="B69" s="202"/>
      <c r="C69" s="164"/>
      <c r="D69" s="155"/>
      <c r="E69" s="135"/>
      <c r="F69" s="135"/>
      <c r="H69" s="210"/>
      <c r="I69" s="210"/>
      <c r="J69" s="210"/>
      <c r="K69" s="199"/>
      <c r="N69" s="200"/>
      <c r="O69" s="200"/>
    </row>
    <row r="70" spans="2:15" s="134" customFormat="1" ht="13.5" customHeight="1">
      <c r="B70" s="202"/>
      <c r="C70" s="164"/>
      <c r="D70" s="155"/>
      <c r="E70" s="135"/>
      <c r="F70" s="135"/>
      <c r="H70" s="210"/>
      <c r="I70" s="210"/>
      <c r="J70" s="210"/>
      <c r="K70" s="199"/>
      <c r="N70" s="200"/>
      <c r="O70" s="200"/>
    </row>
    <row r="71" spans="2:15" s="134" customFormat="1" ht="13.5" customHeight="1">
      <c r="B71" s="202"/>
      <c r="C71" s="164"/>
      <c r="D71" s="155"/>
      <c r="E71" s="135"/>
      <c r="F71" s="135"/>
      <c r="H71" s="210"/>
      <c r="I71" s="210"/>
      <c r="J71" s="210"/>
      <c r="K71" s="199"/>
      <c r="N71" s="200"/>
      <c r="O71" s="200"/>
    </row>
    <row r="72" spans="2:15" s="134" customFormat="1" ht="13.5" customHeight="1">
      <c r="B72" s="202"/>
      <c r="C72" s="164"/>
      <c r="D72" s="155"/>
      <c r="E72" s="135"/>
      <c r="F72" s="135"/>
      <c r="H72" s="210"/>
      <c r="I72" s="210"/>
      <c r="J72" s="210"/>
      <c r="K72" s="199"/>
      <c r="N72" s="200"/>
      <c r="O72" s="200"/>
    </row>
    <row r="73" spans="2:15" s="134" customFormat="1" ht="13.5" customHeight="1">
      <c r="B73" s="202"/>
      <c r="C73" s="164"/>
      <c r="D73" s="155"/>
      <c r="E73" s="135"/>
      <c r="F73" s="135"/>
      <c r="H73" s="210"/>
      <c r="I73" s="210"/>
      <c r="J73" s="210"/>
      <c r="K73" s="199"/>
      <c r="N73" s="200"/>
      <c r="O73" s="200"/>
    </row>
    <row r="74" spans="2:15" s="134" customFormat="1" ht="13.5" customHeight="1">
      <c r="B74" s="202"/>
      <c r="C74" s="164"/>
      <c r="D74" s="155"/>
      <c r="E74" s="135"/>
      <c r="F74" s="135"/>
      <c r="H74" s="210"/>
      <c r="I74" s="210"/>
      <c r="J74" s="210"/>
      <c r="K74" s="199"/>
      <c r="N74" s="200"/>
      <c r="O74" s="200"/>
    </row>
    <row r="75" spans="2:15" s="134" customFormat="1" ht="13.5" customHeight="1">
      <c r="B75" s="202"/>
      <c r="C75" s="164"/>
      <c r="D75" s="155"/>
      <c r="E75" s="135"/>
      <c r="F75" s="135"/>
      <c r="H75" s="210"/>
      <c r="I75" s="210"/>
      <c r="J75" s="210"/>
      <c r="K75" s="199"/>
      <c r="N75" s="200"/>
      <c r="O75" s="200"/>
    </row>
    <row r="76" spans="2:15" s="134" customFormat="1" ht="13.5" customHeight="1">
      <c r="B76" s="202"/>
      <c r="C76" s="164"/>
      <c r="D76" s="155"/>
      <c r="E76" s="135"/>
      <c r="F76" s="135"/>
      <c r="H76" s="210"/>
      <c r="I76" s="210"/>
      <c r="J76" s="210"/>
      <c r="K76" s="199"/>
      <c r="N76" s="200"/>
      <c r="O76" s="200"/>
    </row>
    <row r="77" spans="2:15" s="134" customFormat="1" ht="13.5" customHeight="1">
      <c r="B77" s="202"/>
      <c r="C77" s="164"/>
      <c r="D77" s="155"/>
      <c r="E77" s="135"/>
      <c r="F77" s="135"/>
      <c r="H77" s="210"/>
      <c r="I77" s="210"/>
      <c r="J77" s="210"/>
      <c r="K77" s="199"/>
      <c r="N77" s="200"/>
      <c r="O77" s="200"/>
    </row>
    <row r="78" spans="2:15" s="134" customFormat="1" ht="13.5" customHeight="1">
      <c r="B78" s="202"/>
      <c r="C78" s="164"/>
      <c r="D78" s="155"/>
      <c r="E78" s="135"/>
      <c r="F78" s="135"/>
      <c r="H78" s="210"/>
      <c r="I78" s="210"/>
      <c r="J78" s="210"/>
      <c r="K78" s="199"/>
      <c r="N78" s="200"/>
      <c r="O78" s="200"/>
    </row>
    <row r="79" spans="2:15" s="134" customFormat="1" ht="13.5" customHeight="1">
      <c r="B79" s="202"/>
      <c r="C79" s="164"/>
      <c r="D79" s="155"/>
      <c r="E79" s="135"/>
      <c r="F79" s="135"/>
      <c r="H79" s="210"/>
      <c r="I79" s="210"/>
      <c r="J79" s="210"/>
      <c r="K79" s="199"/>
      <c r="N79" s="200"/>
      <c r="O79" s="200"/>
    </row>
    <row r="80" spans="2:15" s="134" customFormat="1" ht="13.5" customHeight="1">
      <c r="B80" s="202"/>
      <c r="C80" s="164"/>
      <c r="D80" s="155"/>
      <c r="E80" s="135"/>
      <c r="F80" s="135"/>
      <c r="H80" s="210"/>
      <c r="I80" s="210"/>
      <c r="J80" s="210"/>
      <c r="K80" s="199"/>
      <c r="N80" s="200"/>
      <c r="O80" s="200"/>
    </row>
    <row r="81" spans="2:15" s="134" customFormat="1" ht="13.5" customHeight="1">
      <c r="B81" s="202"/>
      <c r="C81" s="164"/>
      <c r="D81" s="155"/>
      <c r="E81" s="135"/>
      <c r="F81" s="135"/>
      <c r="H81" s="210"/>
      <c r="I81" s="210"/>
      <c r="J81" s="210"/>
      <c r="K81" s="199"/>
      <c r="N81" s="200"/>
      <c r="O81" s="200"/>
    </row>
    <row r="82" spans="2:15" s="134" customFormat="1" ht="13.5" customHeight="1">
      <c r="B82" s="202"/>
      <c r="C82" s="164"/>
      <c r="D82" s="155"/>
      <c r="E82" s="135"/>
      <c r="F82" s="135"/>
      <c r="H82" s="210"/>
      <c r="I82" s="210"/>
      <c r="J82" s="210"/>
      <c r="K82" s="199"/>
      <c r="N82" s="200"/>
      <c r="O82" s="200"/>
    </row>
    <row r="83" spans="2:15" s="134" customFormat="1" ht="13.5" customHeight="1">
      <c r="B83" s="202"/>
      <c r="C83" s="164"/>
      <c r="D83" s="155"/>
      <c r="E83" s="135"/>
      <c r="F83" s="135"/>
      <c r="H83" s="210"/>
      <c r="I83" s="210"/>
      <c r="J83" s="210"/>
      <c r="K83" s="199"/>
      <c r="N83" s="200"/>
      <c r="O83" s="200"/>
    </row>
    <row r="84" spans="2:15" s="134" customFormat="1" ht="13.5" customHeight="1">
      <c r="B84" s="202"/>
      <c r="C84" s="164"/>
      <c r="D84" s="155"/>
      <c r="E84" s="135"/>
      <c r="F84" s="135"/>
      <c r="H84" s="210"/>
      <c r="I84" s="210"/>
      <c r="J84" s="210"/>
      <c r="K84" s="199"/>
      <c r="N84" s="200"/>
      <c r="O84" s="200"/>
    </row>
    <row r="85" spans="2:15" s="134" customFormat="1" ht="13.5" customHeight="1">
      <c r="B85" s="202"/>
      <c r="C85" s="164"/>
      <c r="D85" s="155"/>
      <c r="E85" s="135"/>
      <c r="F85" s="135"/>
      <c r="H85" s="210"/>
      <c r="I85" s="210"/>
      <c r="J85" s="210"/>
      <c r="K85" s="199"/>
      <c r="N85" s="200"/>
      <c r="O85" s="200"/>
    </row>
    <row r="86" spans="2:15" s="134" customFormat="1" ht="13.5" customHeight="1">
      <c r="B86" s="202"/>
      <c r="C86" s="164"/>
      <c r="D86" s="155"/>
      <c r="E86" s="135"/>
      <c r="F86" s="135"/>
      <c r="H86" s="210"/>
      <c r="I86" s="210"/>
      <c r="J86" s="210"/>
      <c r="K86" s="199"/>
      <c r="N86" s="200"/>
      <c r="O86" s="200"/>
    </row>
    <row r="87" spans="2:15" s="134" customFormat="1" ht="13.5" customHeight="1">
      <c r="B87" s="202"/>
      <c r="C87" s="164"/>
      <c r="D87" s="155"/>
      <c r="E87" s="135"/>
      <c r="F87" s="135"/>
      <c r="H87" s="210"/>
      <c r="I87" s="210"/>
      <c r="J87" s="210"/>
      <c r="K87" s="199"/>
      <c r="N87" s="200"/>
      <c r="O87" s="200"/>
    </row>
    <row r="88" spans="2:15" s="134" customFormat="1" ht="13.5" customHeight="1">
      <c r="B88" s="202"/>
      <c r="C88" s="164"/>
      <c r="D88" s="155"/>
      <c r="E88" s="135"/>
      <c r="F88" s="135"/>
      <c r="H88" s="210"/>
      <c r="I88" s="210"/>
      <c r="J88" s="210"/>
      <c r="K88" s="199"/>
      <c r="N88" s="200"/>
      <c r="O88" s="200"/>
    </row>
    <row r="89" spans="2:15" s="134" customFormat="1" ht="13.5" customHeight="1">
      <c r="B89" s="202"/>
      <c r="C89" s="164"/>
      <c r="D89" s="155"/>
      <c r="E89" s="135"/>
      <c r="F89" s="135"/>
      <c r="H89" s="210"/>
      <c r="I89" s="210"/>
      <c r="J89" s="210"/>
      <c r="K89" s="199"/>
      <c r="N89" s="200"/>
      <c r="O89" s="200"/>
    </row>
    <row r="90" spans="2:15" s="134" customFormat="1" ht="13.5" customHeight="1">
      <c r="B90" s="202"/>
      <c r="C90" s="164"/>
      <c r="D90" s="155"/>
      <c r="E90" s="135"/>
      <c r="F90" s="135"/>
      <c r="H90" s="210"/>
      <c r="I90" s="210"/>
      <c r="J90" s="210"/>
      <c r="K90" s="199"/>
      <c r="N90" s="200"/>
      <c r="O90" s="200"/>
    </row>
    <row r="91" spans="2:15" s="134" customFormat="1" ht="13.5" customHeight="1">
      <c r="B91" s="202"/>
      <c r="C91" s="164"/>
      <c r="D91" s="155"/>
      <c r="E91" s="135"/>
      <c r="F91" s="135"/>
      <c r="H91" s="210"/>
      <c r="I91" s="210"/>
      <c r="J91" s="210"/>
      <c r="K91" s="199"/>
      <c r="N91" s="200"/>
      <c r="O91" s="200"/>
    </row>
    <row r="92" spans="2:15" s="134" customFormat="1" ht="13.5" customHeight="1">
      <c r="B92" s="202"/>
      <c r="C92" s="164"/>
      <c r="D92" s="155"/>
      <c r="E92" s="135"/>
      <c r="F92" s="135"/>
      <c r="H92" s="210"/>
      <c r="I92" s="210"/>
      <c r="J92" s="210"/>
      <c r="K92" s="199"/>
      <c r="N92" s="200"/>
      <c r="O92" s="200"/>
    </row>
    <row r="93" spans="2:15" s="134" customFormat="1" ht="13.5" customHeight="1">
      <c r="B93" s="202"/>
      <c r="C93" s="164"/>
      <c r="D93" s="155"/>
      <c r="E93" s="135"/>
      <c r="F93" s="135"/>
      <c r="H93" s="210"/>
      <c r="I93" s="210"/>
      <c r="J93" s="210"/>
      <c r="K93" s="199"/>
      <c r="N93" s="200"/>
      <c r="O93" s="200"/>
    </row>
    <row r="94" spans="2:15" s="134" customFormat="1" ht="13.5" customHeight="1">
      <c r="B94" s="202"/>
      <c r="C94" s="164"/>
      <c r="D94" s="155"/>
      <c r="E94" s="135"/>
      <c r="F94" s="135"/>
      <c r="H94" s="210"/>
      <c r="I94" s="210"/>
      <c r="J94" s="210"/>
      <c r="K94" s="199"/>
      <c r="N94" s="200"/>
      <c r="O94" s="200"/>
    </row>
    <row r="95" spans="2:15" s="134" customFormat="1" ht="13.5" customHeight="1">
      <c r="B95" s="202"/>
      <c r="C95" s="164"/>
      <c r="D95" s="155"/>
      <c r="E95" s="135"/>
      <c r="F95" s="135"/>
      <c r="H95" s="210"/>
      <c r="I95" s="210"/>
      <c r="J95" s="210"/>
      <c r="K95" s="199"/>
      <c r="N95" s="200"/>
      <c r="O95" s="200"/>
    </row>
    <row r="96" spans="2:15" s="134" customFormat="1" ht="13.5" customHeight="1">
      <c r="B96" s="202"/>
      <c r="C96" s="164"/>
      <c r="D96" s="155"/>
      <c r="E96" s="135"/>
      <c r="F96" s="135"/>
      <c r="H96" s="210"/>
      <c r="I96" s="210"/>
      <c r="J96" s="210"/>
      <c r="K96" s="199"/>
      <c r="N96" s="200"/>
      <c r="O96" s="200"/>
    </row>
    <row r="97" spans="2:15" s="134" customFormat="1" ht="13.5" customHeight="1">
      <c r="B97" s="202"/>
      <c r="C97" s="164"/>
      <c r="D97" s="155"/>
      <c r="E97" s="135"/>
      <c r="F97" s="135"/>
      <c r="H97" s="210"/>
      <c r="I97" s="210"/>
      <c r="J97" s="210"/>
      <c r="K97" s="199"/>
      <c r="N97" s="200"/>
      <c r="O97" s="200"/>
    </row>
    <row r="98" spans="2:15" s="134" customFormat="1" ht="13.5" customHeight="1">
      <c r="B98" s="202"/>
      <c r="C98" s="164"/>
      <c r="D98" s="155"/>
      <c r="E98" s="135"/>
      <c r="F98" s="135"/>
      <c r="H98" s="210"/>
      <c r="I98" s="210"/>
      <c r="J98" s="210"/>
      <c r="K98" s="199"/>
      <c r="N98" s="200"/>
      <c r="O98" s="200"/>
    </row>
    <row r="99" spans="2:15" s="134" customFormat="1" ht="13.5" customHeight="1">
      <c r="B99" s="202"/>
      <c r="C99" s="164"/>
      <c r="D99" s="155"/>
      <c r="E99" s="135"/>
      <c r="F99" s="135"/>
      <c r="H99" s="210"/>
      <c r="I99" s="210"/>
      <c r="J99" s="210"/>
      <c r="K99" s="199"/>
      <c r="N99" s="200"/>
      <c r="O99" s="200"/>
    </row>
    <row r="100" spans="2:15" s="134" customFormat="1" ht="13.5" customHeight="1">
      <c r="B100" s="202"/>
      <c r="C100" s="164"/>
      <c r="D100" s="155"/>
      <c r="E100" s="135"/>
      <c r="F100" s="135"/>
      <c r="H100" s="210"/>
      <c r="I100" s="210"/>
      <c r="J100" s="210"/>
      <c r="K100" s="199"/>
      <c r="N100" s="200"/>
      <c r="O100" s="200"/>
    </row>
    <row r="101" spans="2:15" s="134" customFormat="1" ht="13.5" customHeight="1">
      <c r="B101" s="202"/>
      <c r="C101" s="164"/>
      <c r="D101" s="155"/>
      <c r="E101" s="135"/>
      <c r="F101" s="135"/>
      <c r="H101" s="210"/>
      <c r="I101" s="210"/>
      <c r="J101" s="210"/>
      <c r="K101" s="199"/>
      <c r="N101" s="200"/>
      <c r="O101" s="200"/>
    </row>
    <row r="102" spans="2:15" s="134" customFormat="1" ht="13.5" customHeight="1">
      <c r="B102" s="202"/>
      <c r="C102" s="164"/>
      <c r="D102" s="155"/>
      <c r="E102" s="135"/>
      <c r="F102" s="135"/>
      <c r="H102" s="210"/>
      <c r="I102" s="210"/>
      <c r="J102" s="210"/>
      <c r="K102" s="199"/>
      <c r="N102" s="200"/>
      <c r="O102" s="200"/>
    </row>
    <row r="103" spans="2:15" s="134" customFormat="1" ht="13.5" customHeight="1">
      <c r="B103" s="202"/>
      <c r="C103" s="164"/>
      <c r="D103" s="155"/>
      <c r="E103" s="135"/>
      <c r="F103" s="135"/>
      <c r="H103" s="210"/>
      <c r="I103" s="210"/>
      <c r="J103" s="210"/>
      <c r="K103" s="199"/>
      <c r="N103" s="200"/>
      <c r="O103" s="200"/>
    </row>
    <row r="104" spans="2:15" s="134" customFormat="1" ht="13.5" customHeight="1">
      <c r="B104" s="202"/>
      <c r="C104" s="164"/>
      <c r="D104" s="155"/>
      <c r="E104" s="135"/>
      <c r="F104" s="135"/>
      <c r="H104" s="210"/>
      <c r="I104" s="210"/>
      <c r="J104" s="210"/>
      <c r="K104" s="199"/>
      <c r="N104" s="200"/>
      <c r="O104" s="200"/>
    </row>
    <row r="105" spans="2:15" s="134" customFormat="1" ht="13.5" customHeight="1">
      <c r="B105" s="202"/>
      <c r="C105" s="164"/>
      <c r="D105" s="155"/>
      <c r="E105" s="135"/>
      <c r="F105" s="135"/>
      <c r="H105" s="210"/>
      <c r="I105" s="210"/>
      <c r="J105" s="210"/>
      <c r="K105" s="199"/>
      <c r="N105" s="200"/>
      <c r="O105" s="200"/>
    </row>
    <row r="106" spans="2:15" s="134" customFormat="1" ht="13.5" customHeight="1">
      <c r="B106" s="202"/>
      <c r="C106" s="164"/>
      <c r="D106" s="155"/>
      <c r="E106" s="135"/>
      <c r="F106" s="135"/>
      <c r="H106" s="210"/>
      <c r="I106" s="210"/>
      <c r="J106" s="210"/>
      <c r="K106" s="199"/>
      <c r="N106" s="200"/>
      <c r="O106" s="200"/>
    </row>
    <row r="107" spans="2:15" s="134" customFormat="1" ht="13.5" customHeight="1">
      <c r="B107" s="202"/>
      <c r="C107" s="164"/>
      <c r="D107" s="155"/>
      <c r="E107" s="135"/>
      <c r="F107" s="135"/>
      <c r="H107" s="210"/>
      <c r="I107" s="210"/>
      <c r="J107" s="210"/>
      <c r="K107" s="199"/>
      <c r="N107" s="200"/>
      <c r="O107" s="200"/>
    </row>
    <row r="108" spans="2:15" s="134" customFormat="1" ht="13.5" customHeight="1">
      <c r="B108" s="202"/>
      <c r="C108" s="164"/>
      <c r="D108" s="155"/>
      <c r="E108" s="135"/>
      <c r="F108" s="135"/>
      <c r="H108" s="210"/>
      <c r="I108" s="210"/>
      <c r="J108" s="210"/>
      <c r="K108" s="199"/>
      <c r="N108" s="200"/>
      <c r="O108" s="200"/>
    </row>
    <row r="109" spans="2:15" s="134" customFormat="1" ht="13.5" customHeight="1">
      <c r="B109" s="202"/>
      <c r="C109" s="164"/>
      <c r="D109" s="155"/>
      <c r="E109" s="135"/>
      <c r="F109" s="135"/>
      <c r="H109" s="210"/>
      <c r="I109" s="210"/>
      <c r="J109" s="210"/>
      <c r="K109" s="199"/>
      <c r="N109" s="200"/>
      <c r="O109" s="200"/>
    </row>
    <row r="110" spans="2:15" s="134" customFormat="1" ht="13.5" customHeight="1">
      <c r="B110" s="202"/>
      <c r="C110" s="164"/>
      <c r="D110" s="155"/>
      <c r="E110" s="135"/>
      <c r="F110" s="135"/>
      <c r="H110" s="210"/>
      <c r="I110" s="210"/>
      <c r="J110" s="210"/>
      <c r="K110" s="199"/>
      <c r="N110" s="200"/>
      <c r="O110" s="200"/>
    </row>
    <row r="111" spans="2:15" s="134" customFormat="1" ht="13.5" customHeight="1">
      <c r="B111" s="202"/>
      <c r="C111" s="164"/>
      <c r="D111" s="155"/>
      <c r="E111" s="135"/>
      <c r="F111" s="135"/>
      <c r="H111" s="210"/>
      <c r="I111" s="210"/>
      <c r="J111" s="210"/>
      <c r="K111" s="199"/>
      <c r="N111" s="200"/>
      <c r="O111" s="200"/>
    </row>
    <row r="112" spans="2:15" s="134" customFormat="1" ht="13.5" customHeight="1">
      <c r="B112" s="202"/>
      <c r="C112" s="164"/>
      <c r="D112" s="155"/>
      <c r="E112" s="135"/>
      <c r="F112" s="135"/>
      <c r="H112" s="210"/>
      <c r="I112" s="210"/>
      <c r="J112" s="210"/>
      <c r="K112" s="199"/>
      <c r="N112" s="200"/>
      <c r="O112" s="200"/>
    </row>
    <row r="113" spans="2:15" s="134" customFormat="1" ht="13.5" customHeight="1">
      <c r="B113" s="202"/>
      <c r="C113" s="164"/>
      <c r="D113" s="155"/>
      <c r="E113" s="135"/>
      <c r="F113" s="135"/>
      <c r="H113" s="210"/>
      <c r="I113" s="210"/>
      <c r="J113" s="210"/>
      <c r="K113" s="199"/>
      <c r="N113" s="200"/>
      <c r="O113" s="200"/>
    </row>
    <row r="114" spans="2:15" s="134" customFormat="1" ht="13.5" customHeight="1">
      <c r="B114" s="202"/>
      <c r="C114" s="164"/>
      <c r="D114" s="155"/>
      <c r="E114" s="135"/>
      <c r="F114" s="135"/>
      <c r="H114" s="210"/>
      <c r="I114" s="210"/>
      <c r="J114" s="210"/>
      <c r="K114" s="199"/>
      <c r="N114" s="200"/>
      <c r="O114" s="200"/>
    </row>
    <row r="115" spans="2:15" s="134" customFormat="1" ht="13.5" customHeight="1">
      <c r="B115" s="202"/>
      <c r="C115" s="164"/>
      <c r="D115" s="155"/>
      <c r="E115" s="135"/>
      <c r="F115" s="135"/>
      <c r="H115" s="210"/>
      <c r="I115" s="210"/>
      <c r="J115" s="210"/>
      <c r="K115" s="199"/>
      <c r="N115" s="200"/>
      <c r="O115" s="200"/>
    </row>
    <row r="116" spans="2:15" s="134" customFormat="1" ht="13.5" customHeight="1">
      <c r="B116" s="202"/>
      <c r="C116" s="164"/>
      <c r="D116" s="155"/>
      <c r="E116" s="135"/>
      <c r="F116" s="135"/>
      <c r="H116" s="210"/>
      <c r="I116" s="210"/>
      <c r="J116" s="210"/>
      <c r="K116" s="199"/>
      <c r="N116" s="200"/>
      <c r="O116" s="200"/>
    </row>
    <row r="117" spans="2:15" s="134" customFormat="1" ht="13.5" customHeight="1">
      <c r="B117" s="202"/>
      <c r="C117" s="164"/>
      <c r="D117" s="155"/>
      <c r="E117" s="135"/>
      <c r="F117" s="135"/>
      <c r="H117" s="210"/>
      <c r="I117" s="210"/>
      <c r="J117" s="210"/>
      <c r="K117" s="199"/>
      <c r="N117" s="200"/>
      <c r="O117" s="200"/>
    </row>
    <row r="118" spans="2:15" s="134" customFormat="1" ht="13.5" customHeight="1">
      <c r="B118" s="202"/>
      <c r="C118" s="164"/>
      <c r="D118" s="155"/>
      <c r="E118" s="135"/>
      <c r="F118" s="135"/>
      <c r="H118" s="210"/>
      <c r="I118" s="210"/>
      <c r="J118" s="210"/>
      <c r="K118" s="199"/>
      <c r="N118" s="200"/>
      <c r="O118" s="200"/>
    </row>
    <row r="119" spans="2:15" s="134" customFormat="1" ht="13.5" customHeight="1">
      <c r="B119" s="202"/>
      <c r="C119" s="164"/>
      <c r="D119" s="155"/>
      <c r="E119" s="135"/>
      <c r="F119" s="135"/>
      <c r="H119" s="210"/>
      <c r="I119" s="210"/>
      <c r="J119" s="210"/>
      <c r="K119" s="199"/>
      <c r="N119" s="200"/>
      <c r="O119" s="200"/>
    </row>
    <row r="120" spans="2:15" s="134" customFormat="1" ht="13.5" customHeight="1">
      <c r="B120" s="202"/>
      <c r="C120" s="164"/>
      <c r="D120" s="155"/>
      <c r="E120" s="135"/>
      <c r="F120" s="135"/>
      <c r="H120" s="210"/>
      <c r="I120" s="210"/>
      <c r="J120" s="210"/>
      <c r="K120" s="199"/>
      <c r="N120" s="200"/>
      <c r="O120" s="200"/>
    </row>
    <row r="121" spans="2:15" s="134" customFormat="1" ht="13.5" customHeight="1">
      <c r="B121" s="202"/>
      <c r="C121" s="164"/>
      <c r="D121" s="155"/>
      <c r="E121" s="135"/>
      <c r="F121" s="135"/>
      <c r="H121" s="210"/>
      <c r="I121" s="210"/>
      <c r="J121" s="210"/>
      <c r="K121" s="199"/>
      <c r="N121" s="200"/>
      <c r="O121" s="200"/>
    </row>
    <row r="122" spans="2:15" s="134" customFormat="1" ht="13.5" customHeight="1">
      <c r="B122" s="202"/>
      <c r="C122" s="164"/>
      <c r="D122" s="155"/>
      <c r="E122" s="135"/>
      <c r="F122" s="135"/>
      <c r="H122" s="210"/>
      <c r="I122" s="210"/>
      <c r="J122" s="210"/>
      <c r="K122" s="199"/>
      <c r="N122" s="200"/>
      <c r="O122" s="200"/>
    </row>
    <row r="123" spans="2:15" s="134" customFormat="1" ht="13.5" customHeight="1">
      <c r="B123" s="202"/>
      <c r="C123" s="164"/>
      <c r="D123" s="155"/>
      <c r="E123" s="135"/>
      <c r="F123" s="135"/>
      <c r="H123" s="210"/>
      <c r="I123" s="210"/>
      <c r="J123" s="210"/>
      <c r="K123" s="199"/>
      <c r="N123" s="200"/>
      <c r="O123" s="200"/>
    </row>
    <row r="124" spans="2:15" s="134" customFormat="1" ht="13.5" customHeight="1">
      <c r="B124" s="202"/>
      <c r="C124" s="164"/>
      <c r="D124" s="155"/>
      <c r="E124" s="135"/>
      <c r="F124" s="135"/>
      <c r="H124" s="210"/>
      <c r="I124" s="210"/>
      <c r="J124" s="210"/>
      <c r="K124" s="199"/>
      <c r="N124" s="200"/>
      <c r="O124" s="200"/>
    </row>
    <row r="125" spans="2:15" s="134" customFormat="1" ht="13.5" customHeight="1">
      <c r="B125" s="202"/>
      <c r="C125" s="164"/>
      <c r="D125" s="155"/>
      <c r="E125" s="135"/>
      <c r="F125" s="135"/>
      <c r="H125" s="210"/>
      <c r="I125" s="210"/>
      <c r="J125" s="210"/>
      <c r="K125" s="199"/>
      <c r="N125" s="200"/>
      <c r="O125" s="200"/>
    </row>
    <row r="126" spans="2:15" s="134" customFormat="1" ht="13.5" customHeight="1">
      <c r="B126" s="202"/>
      <c r="C126" s="164"/>
      <c r="D126" s="155"/>
      <c r="E126" s="135"/>
      <c r="F126" s="135"/>
      <c r="H126" s="210"/>
      <c r="I126" s="210"/>
      <c r="J126" s="210"/>
      <c r="K126" s="199"/>
      <c r="N126" s="200"/>
      <c r="O126" s="200"/>
    </row>
    <row r="127" spans="2:15" s="134" customFormat="1" ht="13.5" customHeight="1">
      <c r="B127" s="202"/>
      <c r="C127" s="164"/>
      <c r="D127" s="155"/>
      <c r="E127" s="135"/>
      <c r="F127" s="135"/>
      <c r="H127" s="210"/>
      <c r="I127" s="210"/>
      <c r="J127" s="210"/>
      <c r="K127" s="199"/>
      <c r="N127" s="200"/>
      <c r="O127" s="200"/>
    </row>
    <row r="128" spans="2:15" s="134" customFormat="1" ht="13.5" customHeight="1">
      <c r="B128" s="202"/>
      <c r="C128" s="164"/>
      <c r="D128" s="155"/>
      <c r="E128" s="135"/>
      <c r="F128" s="135"/>
      <c r="H128" s="210"/>
      <c r="I128" s="210"/>
      <c r="J128" s="210"/>
      <c r="K128" s="199"/>
      <c r="N128" s="200"/>
      <c r="O128" s="200"/>
    </row>
    <row r="129" spans="2:15" s="134" customFormat="1" ht="13.5" customHeight="1">
      <c r="B129" s="202"/>
      <c r="C129" s="164"/>
      <c r="D129" s="155"/>
      <c r="E129" s="135"/>
      <c r="F129" s="135"/>
      <c r="H129" s="210"/>
      <c r="I129" s="210"/>
      <c r="J129" s="210"/>
      <c r="K129" s="199"/>
      <c r="N129" s="200"/>
      <c r="O129" s="200"/>
    </row>
    <row r="130" spans="2:15" s="134" customFormat="1" ht="13.5" customHeight="1">
      <c r="B130" s="202"/>
      <c r="C130" s="164"/>
      <c r="D130" s="155"/>
      <c r="E130" s="135"/>
      <c r="F130" s="135"/>
      <c r="H130" s="210"/>
      <c r="I130" s="210"/>
      <c r="J130" s="210"/>
      <c r="K130" s="199"/>
      <c r="N130" s="200"/>
      <c r="O130" s="200"/>
    </row>
    <row r="131" spans="2:15" s="134" customFormat="1" ht="13.5" customHeight="1">
      <c r="B131" s="202"/>
      <c r="C131" s="164"/>
      <c r="D131" s="155"/>
      <c r="E131" s="135"/>
      <c r="F131" s="135"/>
      <c r="H131" s="210"/>
      <c r="I131" s="210"/>
      <c r="J131" s="210"/>
      <c r="K131" s="199"/>
      <c r="N131" s="200"/>
      <c r="O131" s="200"/>
    </row>
    <row r="132" spans="2:15" s="134" customFormat="1" ht="13.5" customHeight="1">
      <c r="B132" s="202"/>
      <c r="C132" s="164"/>
      <c r="D132" s="155"/>
      <c r="E132" s="135"/>
      <c r="F132" s="135"/>
      <c r="H132" s="210"/>
      <c r="I132" s="210"/>
      <c r="J132" s="210"/>
      <c r="K132" s="199"/>
      <c r="N132" s="200"/>
      <c r="O132" s="200"/>
    </row>
    <row r="133" spans="2:15" s="134" customFormat="1" ht="13.5" customHeight="1">
      <c r="B133" s="202"/>
      <c r="C133" s="164"/>
      <c r="D133" s="155"/>
      <c r="E133" s="135"/>
      <c r="F133" s="135"/>
      <c r="H133" s="210"/>
      <c r="I133" s="210"/>
      <c r="J133" s="210"/>
      <c r="K133" s="199"/>
      <c r="N133" s="200"/>
      <c r="O133" s="200"/>
    </row>
    <row r="134" spans="2:15" s="134" customFormat="1" ht="13.5" customHeight="1">
      <c r="B134" s="202"/>
      <c r="C134" s="164"/>
      <c r="D134" s="155"/>
      <c r="E134" s="135"/>
      <c r="F134" s="135"/>
      <c r="H134" s="210"/>
      <c r="I134" s="210"/>
      <c r="J134" s="210"/>
      <c r="K134" s="199"/>
      <c r="N134" s="200"/>
      <c r="O134" s="200"/>
    </row>
    <row r="135" spans="2:15" s="134" customFormat="1" ht="13.5" customHeight="1">
      <c r="B135" s="202"/>
      <c r="C135" s="164"/>
      <c r="D135" s="155"/>
      <c r="E135" s="135"/>
      <c r="F135" s="135"/>
      <c r="H135" s="210"/>
      <c r="I135" s="210"/>
      <c r="J135" s="210"/>
      <c r="K135" s="199"/>
      <c r="N135" s="200"/>
      <c r="O135" s="200"/>
    </row>
    <row r="136" spans="2:15" s="134" customFormat="1" ht="13.5" customHeight="1">
      <c r="B136" s="202"/>
      <c r="C136" s="164"/>
      <c r="D136" s="155"/>
      <c r="E136" s="135"/>
      <c r="F136" s="135"/>
      <c r="H136" s="210"/>
      <c r="I136" s="210"/>
      <c r="J136" s="210"/>
      <c r="K136" s="199"/>
      <c r="N136" s="200"/>
      <c r="O136" s="200"/>
    </row>
    <row r="137" spans="2:15" s="134" customFormat="1" ht="13.5" customHeight="1">
      <c r="B137" s="202"/>
      <c r="C137" s="164"/>
      <c r="D137" s="155"/>
      <c r="E137" s="135"/>
      <c r="F137" s="135"/>
      <c r="H137" s="210"/>
      <c r="I137" s="210"/>
      <c r="J137" s="210"/>
      <c r="K137" s="199"/>
      <c r="N137" s="200"/>
      <c r="O137" s="200"/>
    </row>
    <row r="138" spans="2:15" s="134" customFormat="1" ht="13.5" customHeight="1">
      <c r="B138" s="202"/>
      <c r="C138" s="164"/>
      <c r="D138" s="155"/>
      <c r="E138" s="135"/>
      <c r="F138" s="135"/>
      <c r="H138" s="210"/>
      <c r="I138" s="210"/>
      <c r="J138" s="210"/>
      <c r="K138" s="199"/>
      <c r="N138" s="200"/>
      <c r="O138" s="200"/>
    </row>
    <row r="139" spans="2:15" s="134" customFormat="1" ht="13.5" customHeight="1">
      <c r="B139" s="202"/>
      <c r="C139" s="164"/>
      <c r="D139" s="155"/>
      <c r="E139" s="135"/>
      <c r="F139" s="135"/>
      <c r="H139" s="210"/>
      <c r="I139" s="210"/>
      <c r="J139" s="210"/>
      <c r="K139" s="199"/>
      <c r="N139" s="200"/>
      <c r="O139" s="200"/>
    </row>
    <row r="140" spans="2:15" s="134" customFormat="1" ht="13.5" customHeight="1">
      <c r="B140" s="202"/>
      <c r="C140" s="164"/>
      <c r="D140" s="155"/>
      <c r="E140" s="135"/>
      <c r="F140" s="135"/>
      <c r="H140" s="210"/>
      <c r="I140" s="210"/>
      <c r="J140" s="210"/>
      <c r="K140" s="199"/>
      <c r="N140" s="200"/>
      <c r="O140" s="200"/>
    </row>
    <row r="141" spans="2:15" s="134" customFormat="1" ht="13.5" customHeight="1">
      <c r="B141" s="202"/>
      <c r="C141" s="164"/>
      <c r="D141" s="155"/>
      <c r="E141" s="135"/>
      <c r="F141" s="135"/>
      <c r="H141" s="210"/>
      <c r="I141" s="210"/>
      <c r="J141" s="210"/>
      <c r="K141" s="199"/>
      <c r="N141" s="200"/>
      <c r="O141" s="200"/>
    </row>
    <row r="142" spans="2:15" s="134" customFormat="1" ht="13.5" customHeight="1">
      <c r="B142" s="202"/>
      <c r="C142" s="164"/>
      <c r="D142" s="155"/>
      <c r="E142" s="135"/>
      <c r="F142" s="135"/>
      <c r="H142" s="210"/>
      <c r="I142" s="210"/>
      <c r="J142" s="210"/>
      <c r="K142" s="199"/>
      <c r="N142" s="200"/>
      <c r="O142" s="200"/>
    </row>
    <row r="143" spans="2:15" s="134" customFormat="1" ht="13.5" customHeight="1">
      <c r="B143" s="202"/>
      <c r="C143" s="164"/>
      <c r="D143" s="155"/>
      <c r="E143" s="135"/>
      <c r="F143" s="135"/>
      <c r="H143" s="210"/>
      <c r="I143" s="210"/>
      <c r="J143" s="210"/>
      <c r="K143" s="199"/>
      <c r="N143" s="200"/>
      <c r="O143" s="200"/>
    </row>
    <row r="144" spans="2:15" s="134" customFormat="1" ht="13.5" customHeight="1">
      <c r="B144" s="202"/>
      <c r="C144" s="164"/>
      <c r="D144" s="155"/>
      <c r="E144" s="135"/>
      <c r="F144" s="135"/>
      <c r="H144" s="210"/>
      <c r="I144" s="210"/>
      <c r="J144" s="210"/>
      <c r="K144" s="199"/>
      <c r="N144" s="200"/>
      <c r="O144" s="200"/>
    </row>
    <row r="145" spans="2:15" s="134" customFormat="1" ht="13.5" customHeight="1">
      <c r="B145" s="202"/>
      <c r="C145" s="164"/>
      <c r="D145" s="155"/>
      <c r="E145" s="135"/>
      <c r="F145" s="135"/>
      <c r="H145" s="210"/>
      <c r="I145" s="210"/>
      <c r="J145" s="210"/>
      <c r="K145" s="199"/>
      <c r="N145" s="200"/>
      <c r="O145" s="200"/>
    </row>
    <row r="146" spans="2:15" s="134" customFormat="1" ht="13.5" customHeight="1">
      <c r="B146" s="202"/>
      <c r="C146" s="164"/>
      <c r="D146" s="155"/>
      <c r="E146" s="135"/>
      <c r="F146" s="135"/>
      <c r="H146" s="210"/>
      <c r="I146" s="210"/>
      <c r="J146" s="210"/>
      <c r="K146" s="199"/>
      <c r="N146" s="200"/>
      <c r="O146" s="200"/>
    </row>
    <row r="147" spans="2:15" s="134" customFormat="1" ht="13.5" customHeight="1">
      <c r="B147" s="202"/>
      <c r="C147" s="164"/>
      <c r="D147" s="155"/>
      <c r="E147" s="135"/>
      <c r="F147" s="135"/>
      <c r="H147" s="210"/>
      <c r="I147" s="210"/>
      <c r="J147" s="210"/>
      <c r="K147" s="199"/>
      <c r="N147" s="200"/>
      <c r="O147" s="200"/>
    </row>
    <row r="148" spans="2:15" s="134" customFormat="1" ht="13.5" customHeight="1">
      <c r="B148" s="202"/>
      <c r="C148" s="164"/>
      <c r="D148" s="155"/>
      <c r="E148" s="135"/>
      <c r="F148" s="135"/>
      <c r="H148" s="210"/>
      <c r="I148" s="210"/>
      <c r="J148" s="210"/>
      <c r="K148" s="199"/>
      <c r="N148" s="200"/>
      <c r="O148" s="200"/>
    </row>
    <row r="149" spans="2:15" s="134" customFormat="1" ht="13.5" customHeight="1">
      <c r="B149" s="202"/>
      <c r="C149" s="164"/>
      <c r="D149" s="155"/>
      <c r="E149" s="135"/>
      <c r="F149" s="135"/>
      <c r="H149" s="210"/>
      <c r="I149" s="210"/>
      <c r="J149" s="210"/>
      <c r="K149" s="199"/>
      <c r="N149" s="200"/>
      <c r="O149" s="200"/>
    </row>
    <row r="150" spans="2:15" s="134" customFormat="1" ht="13.5" customHeight="1">
      <c r="B150" s="202"/>
      <c r="C150" s="164"/>
      <c r="D150" s="155"/>
      <c r="E150" s="135"/>
      <c r="F150" s="135"/>
      <c r="H150" s="210"/>
      <c r="I150" s="210"/>
      <c r="J150" s="210"/>
      <c r="K150" s="199"/>
      <c r="N150" s="200"/>
      <c r="O150" s="200"/>
    </row>
    <row r="151" spans="2:15" s="134" customFormat="1" ht="13.5" customHeight="1">
      <c r="B151" s="202"/>
      <c r="C151" s="164"/>
      <c r="D151" s="155"/>
      <c r="E151" s="135"/>
      <c r="F151" s="135"/>
      <c r="H151" s="210"/>
      <c r="I151" s="210"/>
      <c r="J151" s="210"/>
      <c r="K151" s="199"/>
      <c r="N151" s="200"/>
      <c r="O151" s="200"/>
    </row>
    <row r="152" spans="2:15" s="134" customFormat="1" ht="13.5" customHeight="1">
      <c r="B152" s="202"/>
      <c r="C152" s="164"/>
      <c r="D152" s="155"/>
      <c r="E152" s="135"/>
      <c r="F152" s="135"/>
      <c r="H152" s="210"/>
      <c r="I152" s="210"/>
      <c r="J152" s="210"/>
      <c r="K152" s="199"/>
      <c r="N152" s="200"/>
      <c r="O152" s="200"/>
    </row>
    <row r="153" spans="2:15" s="134" customFormat="1" ht="13.5" customHeight="1">
      <c r="B153" s="202"/>
      <c r="C153" s="164"/>
      <c r="D153" s="155"/>
      <c r="E153" s="135"/>
      <c r="F153" s="135"/>
      <c r="H153" s="210"/>
      <c r="I153" s="210"/>
      <c r="J153" s="210"/>
      <c r="K153" s="199"/>
      <c r="N153" s="200"/>
      <c r="O153" s="200"/>
    </row>
    <row r="154" spans="2:15" s="134" customFormat="1" ht="13.5" customHeight="1">
      <c r="B154" s="202"/>
      <c r="C154" s="164"/>
      <c r="D154" s="155"/>
      <c r="E154" s="135"/>
      <c r="F154" s="135"/>
      <c r="H154" s="210"/>
      <c r="I154" s="210"/>
      <c r="J154" s="210"/>
      <c r="K154" s="199"/>
      <c r="N154" s="200"/>
      <c r="O154" s="200"/>
    </row>
    <row r="155" spans="2:15" s="134" customFormat="1" ht="13.5" customHeight="1">
      <c r="B155" s="202"/>
      <c r="C155" s="164"/>
      <c r="D155" s="155"/>
      <c r="E155" s="135"/>
      <c r="F155" s="135"/>
      <c r="H155" s="210"/>
      <c r="I155" s="210"/>
      <c r="J155" s="210"/>
      <c r="K155" s="199"/>
      <c r="N155" s="200"/>
      <c r="O155" s="200"/>
    </row>
    <row r="156" spans="2:15" s="134" customFormat="1" ht="13.5" customHeight="1">
      <c r="B156" s="202"/>
      <c r="C156" s="164"/>
      <c r="D156" s="155"/>
      <c r="E156" s="135"/>
      <c r="F156" s="135"/>
      <c r="H156" s="210"/>
      <c r="I156" s="210"/>
      <c r="J156" s="210"/>
      <c r="K156" s="199"/>
      <c r="N156" s="200"/>
      <c r="O156" s="200"/>
    </row>
    <row r="157" spans="2:15" s="134" customFormat="1" ht="13.5" customHeight="1">
      <c r="B157" s="202"/>
      <c r="C157" s="164"/>
      <c r="D157" s="155"/>
      <c r="E157" s="135"/>
      <c r="F157" s="135"/>
      <c r="H157" s="210"/>
      <c r="I157" s="210"/>
      <c r="J157" s="210"/>
      <c r="K157" s="199"/>
      <c r="N157" s="200"/>
      <c r="O157" s="200"/>
    </row>
    <row r="158" spans="2:15" s="134" customFormat="1" ht="13.5" customHeight="1">
      <c r="B158" s="202"/>
      <c r="C158" s="164"/>
      <c r="D158" s="155"/>
      <c r="E158" s="135"/>
      <c r="F158" s="135"/>
      <c r="H158" s="210"/>
      <c r="I158" s="210"/>
      <c r="J158" s="210"/>
      <c r="K158" s="199"/>
      <c r="N158" s="200"/>
      <c r="O158" s="200"/>
    </row>
    <row r="159" spans="2:15" s="134" customFormat="1" ht="13.5" customHeight="1">
      <c r="B159" s="202"/>
      <c r="C159" s="164"/>
      <c r="D159" s="155"/>
      <c r="E159" s="135"/>
      <c r="F159" s="135"/>
      <c r="H159" s="210"/>
      <c r="I159" s="210"/>
      <c r="J159" s="210"/>
      <c r="K159" s="199"/>
      <c r="N159" s="200"/>
      <c r="O159" s="200"/>
    </row>
    <row r="160" spans="2:15" s="134" customFormat="1" ht="13.5" customHeight="1">
      <c r="B160" s="202"/>
      <c r="C160" s="164"/>
      <c r="D160" s="155"/>
      <c r="E160" s="135"/>
      <c r="F160" s="135"/>
      <c r="H160" s="210"/>
      <c r="I160" s="210"/>
      <c r="J160" s="210"/>
      <c r="K160" s="199"/>
      <c r="N160" s="200"/>
      <c r="O160" s="200"/>
    </row>
    <row r="161" spans="2:15" s="134" customFormat="1" ht="13.5" customHeight="1">
      <c r="B161" s="202"/>
      <c r="C161" s="164"/>
      <c r="D161" s="155"/>
      <c r="E161" s="135"/>
      <c r="F161" s="135"/>
      <c r="H161" s="210"/>
      <c r="I161" s="210"/>
      <c r="J161" s="210"/>
      <c r="K161" s="199"/>
      <c r="N161" s="200"/>
      <c r="O161" s="200"/>
    </row>
    <row r="162" spans="2:15" s="134" customFormat="1" ht="13.5" customHeight="1">
      <c r="B162" s="202"/>
      <c r="C162" s="164"/>
      <c r="D162" s="155"/>
      <c r="E162" s="135"/>
      <c r="F162" s="135"/>
      <c r="H162" s="210"/>
      <c r="I162" s="210"/>
      <c r="J162" s="210"/>
      <c r="K162" s="199"/>
      <c r="N162" s="200"/>
      <c r="O162" s="200"/>
    </row>
    <row r="163" spans="2:15" s="134" customFormat="1" ht="13.5" customHeight="1">
      <c r="B163" s="202"/>
      <c r="C163" s="164"/>
      <c r="D163" s="155"/>
      <c r="E163" s="135"/>
      <c r="F163" s="135"/>
      <c r="H163" s="210"/>
      <c r="I163" s="210"/>
      <c r="J163" s="210"/>
      <c r="K163" s="199"/>
      <c r="N163" s="200"/>
      <c r="O163" s="200"/>
    </row>
    <row r="164" spans="2:15" s="134" customFormat="1" ht="13.5" customHeight="1">
      <c r="B164" s="202"/>
      <c r="C164" s="164"/>
      <c r="D164" s="155"/>
      <c r="E164" s="135"/>
      <c r="F164" s="135"/>
      <c r="H164" s="210"/>
      <c r="I164" s="210"/>
      <c r="J164" s="210"/>
      <c r="K164" s="199"/>
      <c r="N164" s="200"/>
      <c r="O164" s="200"/>
    </row>
    <row r="165" spans="2:15" s="134" customFormat="1" ht="13.5" customHeight="1">
      <c r="B165" s="202"/>
      <c r="C165" s="164"/>
      <c r="D165" s="155"/>
      <c r="E165" s="135"/>
      <c r="F165" s="135"/>
      <c r="H165" s="210"/>
      <c r="I165" s="210"/>
      <c r="J165" s="210"/>
      <c r="K165" s="199"/>
      <c r="N165" s="200"/>
      <c r="O165" s="200"/>
    </row>
    <row r="166" spans="2:15" s="134" customFormat="1" ht="13.5" customHeight="1">
      <c r="B166" s="202"/>
      <c r="C166" s="164"/>
      <c r="D166" s="155"/>
      <c r="E166" s="135"/>
      <c r="F166" s="135"/>
      <c r="H166" s="210"/>
      <c r="I166" s="210"/>
      <c r="J166" s="210"/>
      <c r="K166" s="199"/>
      <c r="N166" s="200"/>
      <c r="O166" s="200"/>
    </row>
    <row r="167" spans="2:15" s="134" customFormat="1" ht="13.5" customHeight="1">
      <c r="B167" s="202"/>
      <c r="C167" s="164"/>
      <c r="D167" s="155"/>
      <c r="E167" s="135"/>
      <c r="F167" s="135"/>
      <c r="H167" s="210"/>
      <c r="I167" s="210"/>
      <c r="J167" s="210"/>
      <c r="K167" s="199"/>
      <c r="N167" s="200"/>
      <c r="O167" s="200"/>
    </row>
    <row r="168" spans="2:15" s="134" customFormat="1" ht="13.5" customHeight="1">
      <c r="B168" s="202"/>
      <c r="C168" s="164"/>
      <c r="D168" s="155"/>
      <c r="E168" s="135"/>
      <c r="F168" s="135"/>
      <c r="H168" s="210"/>
      <c r="I168" s="210"/>
      <c r="J168" s="210"/>
      <c r="K168" s="199"/>
      <c r="N168" s="200"/>
      <c r="O168" s="200"/>
    </row>
    <row r="169" spans="2:15" s="134" customFormat="1" ht="13.5" customHeight="1">
      <c r="B169" s="202"/>
      <c r="C169" s="164"/>
      <c r="D169" s="155"/>
      <c r="E169" s="135"/>
      <c r="F169" s="135"/>
      <c r="H169" s="210"/>
      <c r="I169" s="210"/>
      <c r="J169" s="210"/>
      <c r="K169" s="199"/>
      <c r="N169" s="200"/>
      <c r="O169" s="200"/>
    </row>
    <row r="170" spans="2:15" s="134" customFormat="1" ht="13.5" customHeight="1">
      <c r="B170" s="202"/>
      <c r="C170" s="164"/>
      <c r="D170" s="155"/>
      <c r="E170" s="135"/>
      <c r="F170" s="135"/>
      <c r="H170" s="210"/>
      <c r="I170" s="210"/>
      <c r="J170" s="210"/>
      <c r="K170" s="199"/>
      <c r="N170" s="200"/>
      <c r="O170" s="200"/>
    </row>
    <row r="171" spans="2:15" s="134" customFormat="1" ht="13.5" customHeight="1">
      <c r="B171" s="202"/>
      <c r="C171" s="164"/>
      <c r="D171" s="155"/>
      <c r="E171" s="135"/>
      <c r="F171" s="135"/>
      <c r="H171" s="210"/>
      <c r="I171" s="210"/>
      <c r="J171" s="210"/>
      <c r="K171" s="199"/>
      <c r="N171" s="200"/>
      <c r="O171" s="200"/>
    </row>
    <row r="172" spans="2:15" s="134" customFormat="1" ht="13.5" customHeight="1">
      <c r="B172" s="202"/>
      <c r="C172" s="164"/>
      <c r="D172" s="155"/>
      <c r="E172" s="135"/>
      <c r="F172" s="135"/>
      <c r="H172" s="210"/>
      <c r="I172" s="210"/>
      <c r="J172" s="210"/>
      <c r="K172" s="199"/>
      <c r="N172" s="200"/>
      <c r="O172" s="200"/>
    </row>
    <row r="173" spans="2:15" s="134" customFormat="1" ht="13.5" customHeight="1">
      <c r="B173" s="202"/>
      <c r="C173" s="164"/>
      <c r="D173" s="155"/>
      <c r="E173" s="135"/>
      <c r="F173" s="135"/>
      <c r="H173" s="210"/>
      <c r="I173" s="210"/>
      <c r="J173" s="210"/>
      <c r="K173" s="199"/>
      <c r="N173" s="200"/>
      <c r="O173" s="200"/>
    </row>
    <row r="174" spans="2:15" s="134" customFormat="1" ht="13.5" customHeight="1">
      <c r="B174" s="202"/>
      <c r="C174" s="164"/>
      <c r="D174" s="155"/>
      <c r="E174" s="135"/>
      <c r="F174" s="135"/>
      <c r="H174" s="210"/>
      <c r="I174" s="210"/>
      <c r="J174" s="210"/>
      <c r="K174" s="199"/>
      <c r="N174" s="200"/>
      <c r="O174" s="200"/>
    </row>
    <row r="175" spans="2:15" s="134" customFormat="1" ht="13.5" customHeight="1">
      <c r="B175" s="202"/>
      <c r="C175" s="164"/>
      <c r="D175" s="155"/>
      <c r="E175" s="135"/>
      <c r="F175" s="135"/>
      <c r="H175" s="210"/>
      <c r="I175" s="210"/>
      <c r="J175" s="210"/>
      <c r="K175" s="199"/>
      <c r="N175" s="200"/>
      <c r="O175" s="200"/>
    </row>
    <row r="176" spans="2:15" s="134" customFormat="1" ht="13.5" customHeight="1">
      <c r="B176" s="202"/>
      <c r="C176" s="164"/>
      <c r="D176" s="155"/>
      <c r="E176" s="135"/>
      <c r="F176" s="135"/>
      <c r="H176" s="210"/>
      <c r="I176" s="210"/>
      <c r="J176" s="210"/>
      <c r="K176" s="199"/>
      <c r="N176" s="200"/>
      <c r="O176" s="200"/>
    </row>
    <row r="177" spans="2:15" s="134" customFormat="1" ht="13.5" customHeight="1">
      <c r="B177" s="202"/>
      <c r="C177" s="164"/>
      <c r="D177" s="155"/>
      <c r="E177" s="135"/>
      <c r="F177" s="135"/>
      <c r="H177" s="210"/>
      <c r="I177" s="210"/>
      <c r="J177" s="210"/>
      <c r="K177" s="199"/>
      <c r="N177" s="200"/>
      <c r="O177" s="200"/>
    </row>
    <row r="178" spans="2:15" s="134" customFormat="1" ht="13.5" customHeight="1">
      <c r="B178" s="202"/>
      <c r="C178" s="164"/>
      <c r="D178" s="155"/>
      <c r="E178" s="135"/>
      <c r="F178" s="135"/>
      <c r="H178" s="210"/>
      <c r="I178" s="210"/>
      <c r="J178" s="210"/>
      <c r="K178" s="199"/>
      <c r="N178" s="200"/>
      <c r="O178" s="200"/>
    </row>
    <row r="179" spans="2:15" s="134" customFormat="1" ht="13.5" customHeight="1">
      <c r="B179" s="202"/>
      <c r="C179" s="164"/>
      <c r="D179" s="155"/>
      <c r="E179" s="135"/>
      <c r="F179" s="135"/>
      <c r="H179" s="210"/>
      <c r="I179" s="210"/>
      <c r="J179" s="210"/>
      <c r="K179" s="199"/>
      <c r="N179" s="200"/>
      <c r="O179" s="200"/>
    </row>
    <row r="180" spans="2:15" s="134" customFormat="1" ht="13.5" customHeight="1">
      <c r="B180" s="202"/>
      <c r="C180" s="164"/>
      <c r="D180" s="155"/>
      <c r="E180" s="135"/>
      <c r="F180" s="135"/>
      <c r="H180" s="210"/>
      <c r="I180" s="210"/>
      <c r="J180" s="210"/>
      <c r="K180" s="199"/>
      <c r="N180" s="200"/>
      <c r="O180" s="200"/>
    </row>
    <row r="181" spans="2:15" s="134" customFormat="1" ht="13.5" customHeight="1">
      <c r="B181" s="202"/>
      <c r="C181" s="164"/>
      <c r="D181" s="155"/>
      <c r="E181" s="135"/>
      <c r="F181" s="135"/>
      <c r="H181" s="210"/>
      <c r="I181" s="210"/>
      <c r="J181" s="210"/>
      <c r="K181" s="199"/>
      <c r="N181" s="200"/>
      <c r="O181" s="200"/>
    </row>
    <row r="182" spans="2:15" s="134" customFormat="1" ht="13.5" customHeight="1">
      <c r="B182" s="202"/>
      <c r="C182" s="164"/>
      <c r="D182" s="155"/>
      <c r="E182" s="135"/>
      <c r="F182" s="135"/>
      <c r="H182" s="210"/>
      <c r="I182" s="210"/>
      <c r="J182" s="210"/>
      <c r="K182" s="199"/>
      <c r="N182" s="200"/>
      <c r="O182" s="200"/>
    </row>
    <row r="183" spans="2:15" s="134" customFormat="1" ht="13.5" customHeight="1">
      <c r="B183" s="202"/>
      <c r="C183" s="164"/>
      <c r="D183" s="155"/>
      <c r="E183" s="135"/>
      <c r="F183" s="135"/>
      <c r="H183" s="210"/>
      <c r="I183" s="210"/>
      <c r="J183" s="210"/>
      <c r="K183" s="199"/>
      <c r="N183" s="200"/>
      <c r="O183" s="200"/>
    </row>
    <row r="184" spans="2:15" s="134" customFormat="1" ht="13.5" customHeight="1">
      <c r="B184" s="202"/>
      <c r="C184" s="164"/>
      <c r="D184" s="155"/>
      <c r="E184" s="135"/>
      <c r="F184" s="135"/>
      <c r="H184" s="210"/>
      <c r="I184" s="210"/>
      <c r="J184" s="210"/>
      <c r="K184" s="199"/>
      <c r="N184" s="200"/>
      <c r="O184" s="200"/>
    </row>
    <row r="185" spans="2:15" s="134" customFormat="1" ht="13.5" customHeight="1">
      <c r="B185" s="202"/>
      <c r="C185" s="164"/>
      <c r="D185" s="155"/>
      <c r="E185" s="135"/>
      <c r="F185" s="135"/>
      <c r="H185" s="210"/>
      <c r="I185" s="210"/>
      <c r="J185" s="210"/>
      <c r="K185" s="199"/>
      <c r="N185" s="200"/>
      <c r="O185" s="200"/>
    </row>
    <row r="186" spans="2:15" s="134" customFormat="1" ht="13.5" customHeight="1">
      <c r="B186" s="202"/>
      <c r="C186" s="164"/>
      <c r="D186" s="155"/>
      <c r="E186" s="135"/>
      <c r="F186" s="135"/>
      <c r="H186" s="210"/>
      <c r="I186" s="210"/>
      <c r="J186" s="210"/>
      <c r="K186" s="199"/>
      <c r="N186" s="200"/>
      <c r="O186" s="200"/>
    </row>
    <row r="187" spans="2:15" s="134" customFormat="1" ht="13.5" customHeight="1">
      <c r="B187" s="202"/>
      <c r="C187" s="164"/>
      <c r="D187" s="155"/>
      <c r="E187" s="135"/>
      <c r="F187" s="135"/>
      <c r="H187" s="210"/>
      <c r="I187" s="210"/>
      <c r="J187" s="210"/>
      <c r="K187" s="199"/>
      <c r="N187" s="200"/>
      <c r="O187" s="200"/>
    </row>
    <row r="188" spans="2:15" s="134" customFormat="1" ht="13.5" customHeight="1">
      <c r="B188" s="202"/>
      <c r="C188" s="164"/>
      <c r="D188" s="155"/>
      <c r="E188" s="135"/>
      <c r="F188" s="135"/>
      <c r="H188" s="210"/>
      <c r="I188" s="210"/>
      <c r="J188" s="210"/>
      <c r="K188" s="199"/>
      <c r="N188" s="200"/>
      <c r="O188" s="200"/>
    </row>
  </sheetData>
  <mergeCells count="34">
    <mergeCell ref="O25:O28"/>
    <mergeCell ref="M2:M3"/>
    <mergeCell ref="M5:M13"/>
    <mergeCell ref="N2:N3"/>
    <mergeCell ref="O2:O3"/>
    <mergeCell ref="N5:N13"/>
    <mergeCell ref="O5:O13"/>
    <mergeCell ref="O22:O23"/>
    <mergeCell ref="N15:N20"/>
    <mergeCell ref="M15:M20"/>
    <mergeCell ref="F2:F3"/>
    <mergeCell ref="J2:J3"/>
    <mergeCell ref="F15:F20"/>
    <mergeCell ref="J15:J20"/>
    <mergeCell ref="J5:J13"/>
    <mergeCell ref="F5:F13"/>
    <mergeCell ref="B2:B3"/>
    <mergeCell ref="E2:E3"/>
    <mergeCell ref="B5:B13"/>
    <mergeCell ref="E5:E13"/>
    <mergeCell ref="B15:B20"/>
    <mergeCell ref="E15:E20"/>
    <mergeCell ref="M25:M28"/>
    <mergeCell ref="O15:O20"/>
    <mergeCell ref="B22:B23"/>
    <mergeCell ref="E22:E23"/>
    <mergeCell ref="B25:B28"/>
    <mergeCell ref="E25:E28"/>
    <mergeCell ref="J25:J28"/>
    <mergeCell ref="F25:F28"/>
    <mergeCell ref="M22:M23"/>
    <mergeCell ref="N22:N23"/>
    <mergeCell ref="F22:F23"/>
    <mergeCell ref="N25:N28"/>
  </mergeCells>
  <printOptions horizontalCentered="1"/>
  <pageMargins left="0.2362204724409449" right="0.15748031496062992" top="0.35433070866141736" bottom="0.2362204724409449" header="0.1968503937007874" footer="0.1968503937007874"/>
  <pageSetup fitToHeight="1" fitToWidth="1" horizontalDpi="600" verticalDpi="600" orientation="landscape" paperSize="9" scale="70" r:id="rId1"/>
  <headerFooter alignWithMargins="0">
    <oddHeader>&amp;C&amp;F&amp;RPagina &amp;P</oddHeader>
    <oddFooter>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5"/>
  <sheetViews>
    <sheetView showGridLines="0" zoomScale="75" zoomScaleNormal="75" workbookViewId="0" topLeftCell="A14">
      <pane xSplit="2" topLeftCell="E1" activePane="topRight" state="frozen"/>
      <selection pane="topLeft" activeCell="A1" sqref="A1"/>
      <selection pane="topRight" activeCell="N26" sqref="N26"/>
    </sheetView>
  </sheetViews>
  <sheetFormatPr defaultColWidth="9.140625" defaultRowHeight="13.5" customHeight="1"/>
  <cols>
    <col min="1" max="1" width="6.28125" style="247" customWidth="1"/>
    <col min="2" max="2" width="5.8515625" style="261" customWidth="1"/>
    <col min="3" max="3" width="62.7109375" style="248" customWidth="1"/>
    <col min="4" max="4" width="10.7109375" style="236" customWidth="1"/>
    <col min="5" max="5" width="12.00390625" style="258" customWidth="1"/>
    <col min="6" max="6" width="12.28125" style="258" customWidth="1"/>
    <col min="7" max="7" width="10.57421875" style="247" customWidth="1"/>
    <col min="8" max="8" width="7.57421875" style="273" customWidth="1"/>
    <col min="9" max="9" width="11.421875" style="273" customWidth="1"/>
    <col min="10" max="10" width="13.8515625" style="273" customWidth="1"/>
    <col min="11" max="11" width="5.421875" style="259" customWidth="1"/>
    <col min="12" max="12" width="7.57421875" style="247" customWidth="1"/>
    <col min="13" max="13" width="6.28125" style="247" customWidth="1"/>
    <col min="14" max="14" width="6.28125" style="260" customWidth="1"/>
    <col min="15" max="15" width="9.28125" style="260" customWidth="1"/>
    <col min="16" max="16384" width="9.140625" style="247" customWidth="1"/>
  </cols>
  <sheetData>
    <row r="1" spans="1:15" ht="67.5" customHeight="1">
      <c r="A1" s="236" t="s">
        <v>384</v>
      </c>
      <c r="B1" s="236" t="s">
        <v>385</v>
      </c>
      <c r="C1" s="236" t="s">
        <v>390</v>
      </c>
      <c r="D1" s="236" t="s">
        <v>389</v>
      </c>
      <c r="E1" s="237" t="s">
        <v>387</v>
      </c>
      <c r="F1" s="237" t="s">
        <v>397</v>
      </c>
      <c r="G1" s="238" t="s">
        <v>381</v>
      </c>
      <c r="H1" s="243" t="s">
        <v>392</v>
      </c>
      <c r="I1" s="243" t="s">
        <v>388</v>
      </c>
      <c r="J1" s="243" t="s">
        <v>393</v>
      </c>
      <c r="K1" s="239" t="s">
        <v>382</v>
      </c>
      <c r="L1" s="238" t="s">
        <v>383</v>
      </c>
      <c r="M1" s="238" t="s">
        <v>394</v>
      </c>
      <c r="N1" s="240" t="s">
        <v>395</v>
      </c>
      <c r="O1" s="240" t="s">
        <v>396</v>
      </c>
    </row>
    <row r="2" spans="1:15" ht="27" customHeight="1">
      <c r="A2" s="236"/>
      <c r="B2" s="261">
        <v>23</v>
      </c>
      <c r="C2" s="248" t="s">
        <v>169</v>
      </c>
      <c r="D2" s="236">
        <v>180</v>
      </c>
      <c r="E2" s="237">
        <v>4266</v>
      </c>
      <c r="F2" s="236" t="s">
        <v>98</v>
      </c>
      <c r="G2" s="236" t="s">
        <v>99</v>
      </c>
      <c r="H2" s="243">
        <v>7.12</v>
      </c>
      <c r="I2" s="243">
        <v>1281.6</v>
      </c>
      <c r="J2" s="243">
        <v>1281.6</v>
      </c>
      <c r="K2" s="249">
        <v>0.2</v>
      </c>
      <c r="L2" s="236" t="s">
        <v>100</v>
      </c>
      <c r="M2" s="236">
        <v>40</v>
      </c>
      <c r="N2" s="240">
        <f>50*1281.6/1281.6</f>
        <v>50</v>
      </c>
      <c r="O2" s="240">
        <f>M2+N2</f>
        <v>90</v>
      </c>
    </row>
    <row r="3" spans="1:16" s="251" customFormat="1" ht="9" customHeight="1">
      <c r="A3" s="265"/>
      <c r="B3" s="266"/>
      <c r="C3" s="267"/>
      <c r="D3" s="265"/>
      <c r="E3" s="268"/>
      <c r="F3" s="265"/>
      <c r="G3" s="265"/>
      <c r="H3" s="270"/>
      <c r="I3" s="270"/>
      <c r="J3" s="270"/>
      <c r="K3" s="265"/>
      <c r="L3" s="265"/>
      <c r="M3" s="265"/>
      <c r="N3" s="269"/>
      <c r="O3" s="269"/>
      <c r="P3" s="276"/>
    </row>
    <row r="4" spans="1:15" ht="27" customHeight="1">
      <c r="A4" s="236"/>
      <c r="B4" s="261">
        <v>24</v>
      </c>
      <c r="C4" s="248" t="s">
        <v>170</v>
      </c>
      <c r="D4" s="236">
        <v>180</v>
      </c>
      <c r="E4" s="237">
        <v>4050</v>
      </c>
      <c r="F4" s="236" t="s">
        <v>95</v>
      </c>
      <c r="G4" s="236" t="s">
        <v>97</v>
      </c>
      <c r="H4" s="243">
        <v>6.89</v>
      </c>
      <c r="I4" s="243">
        <f>H4*D4</f>
        <v>1240.2</v>
      </c>
      <c r="J4" s="243">
        <f>I4</f>
        <v>1240.2</v>
      </c>
      <c r="K4" s="249">
        <v>0.2</v>
      </c>
      <c r="L4" s="240" t="s">
        <v>96</v>
      </c>
      <c r="M4" s="236">
        <v>41</v>
      </c>
      <c r="N4" s="240">
        <f>50*1240.2/1240.2</f>
        <v>50</v>
      </c>
      <c r="O4" s="240">
        <f>SUM(M4:N4)</f>
        <v>91</v>
      </c>
    </row>
    <row r="5" spans="1:15" s="251" customFormat="1" ht="9" customHeight="1">
      <c r="A5" s="265"/>
      <c r="B5" s="266"/>
      <c r="C5" s="267"/>
      <c r="D5" s="265"/>
      <c r="E5" s="268"/>
      <c r="F5" s="265"/>
      <c r="G5" s="265"/>
      <c r="H5" s="270"/>
      <c r="I5" s="270"/>
      <c r="J5" s="270"/>
      <c r="K5" s="265"/>
      <c r="L5" s="265"/>
      <c r="M5" s="265"/>
      <c r="N5" s="269"/>
      <c r="O5" s="269"/>
    </row>
    <row r="6" spans="1:15" ht="39.75" customHeight="1">
      <c r="A6" s="236"/>
      <c r="B6" s="261">
        <v>25</v>
      </c>
      <c r="C6" s="248" t="s">
        <v>171</v>
      </c>
      <c r="D6" s="236">
        <v>180</v>
      </c>
      <c r="E6" s="237">
        <v>1530</v>
      </c>
      <c r="F6" s="236" t="s">
        <v>72</v>
      </c>
      <c r="G6" s="254" t="s">
        <v>94</v>
      </c>
      <c r="H6" s="271">
        <v>3.72478</v>
      </c>
      <c r="I6" s="271">
        <v>670.46</v>
      </c>
      <c r="J6" s="271">
        <v>670.46</v>
      </c>
      <c r="K6" s="255">
        <v>20</v>
      </c>
      <c r="L6" s="256" t="s">
        <v>93</v>
      </c>
      <c r="M6" s="236">
        <v>43</v>
      </c>
      <c r="N6" s="240">
        <f>50*670.46/670.46</f>
        <v>50</v>
      </c>
      <c r="O6" s="240">
        <f>M6+N6</f>
        <v>93</v>
      </c>
    </row>
    <row r="7" spans="1:15" s="251" customFormat="1" ht="9" customHeight="1">
      <c r="A7" s="265"/>
      <c r="B7" s="266"/>
      <c r="C7" s="267"/>
      <c r="D7" s="265"/>
      <c r="E7" s="268"/>
      <c r="F7" s="265"/>
      <c r="G7" s="265"/>
      <c r="H7" s="270"/>
      <c r="I7" s="270"/>
      <c r="J7" s="270"/>
      <c r="K7" s="265"/>
      <c r="L7" s="265"/>
      <c r="M7" s="265"/>
      <c r="N7" s="269"/>
      <c r="O7" s="269"/>
    </row>
    <row r="8" spans="1:15" ht="27" customHeight="1">
      <c r="A8" s="236"/>
      <c r="B8" s="392">
        <v>26</v>
      </c>
      <c r="C8" s="248" t="s">
        <v>172</v>
      </c>
      <c r="D8" s="236">
        <v>180</v>
      </c>
      <c r="E8" s="393">
        <v>2664</v>
      </c>
      <c r="F8" s="396" t="s">
        <v>398</v>
      </c>
      <c r="G8" s="236">
        <v>0.7575</v>
      </c>
      <c r="H8" s="243">
        <v>2.81</v>
      </c>
      <c r="I8" s="243">
        <f>H8*D8</f>
        <v>505.8</v>
      </c>
      <c r="J8" s="243"/>
      <c r="K8" s="249">
        <v>0.2</v>
      </c>
      <c r="L8" s="236">
        <v>36</v>
      </c>
      <c r="M8" s="396">
        <v>41</v>
      </c>
      <c r="N8" s="398">
        <f>50*1045.8/1045.8</f>
        <v>50</v>
      </c>
      <c r="O8" s="398">
        <f>SUM(M8:N8)</f>
        <v>91</v>
      </c>
    </row>
    <row r="9" spans="1:15" ht="27" customHeight="1">
      <c r="A9" s="236"/>
      <c r="B9" s="392"/>
      <c r="C9" s="248" t="s">
        <v>173</v>
      </c>
      <c r="D9" s="236">
        <v>180</v>
      </c>
      <c r="E9" s="393"/>
      <c r="F9" s="396"/>
      <c r="G9" s="236">
        <v>0.7576</v>
      </c>
      <c r="H9" s="243">
        <v>3</v>
      </c>
      <c r="I9" s="243">
        <f>H9*D9</f>
        <v>540</v>
      </c>
      <c r="J9" s="243">
        <f>SUM(I8:I9)</f>
        <v>1045.8</v>
      </c>
      <c r="K9" s="249">
        <v>0.2</v>
      </c>
      <c r="L9" s="236">
        <v>36</v>
      </c>
      <c r="M9" s="396"/>
      <c r="N9" s="398"/>
      <c r="O9" s="398"/>
    </row>
    <row r="10" spans="1:15" s="251" customFormat="1" ht="9" customHeight="1">
      <c r="A10" s="265"/>
      <c r="B10" s="266"/>
      <c r="C10" s="267"/>
      <c r="D10" s="265"/>
      <c r="E10" s="268"/>
      <c r="F10" s="265"/>
      <c r="G10" s="265"/>
      <c r="H10" s="270"/>
      <c r="I10" s="270"/>
      <c r="J10" s="270"/>
      <c r="K10" s="265"/>
      <c r="L10" s="265"/>
      <c r="M10" s="265"/>
      <c r="N10" s="269"/>
      <c r="O10" s="269"/>
    </row>
    <row r="11" spans="1:15" ht="27" customHeight="1">
      <c r="A11" s="236"/>
      <c r="B11" s="392">
        <v>27</v>
      </c>
      <c r="C11" s="248" t="s">
        <v>174</v>
      </c>
      <c r="D11" s="236">
        <v>180</v>
      </c>
      <c r="E11" s="393">
        <v>1656</v>
      </c>
      <c r="F11" s="396" t="s">
        <v>123</v>
      </c>
      <c r="G11" s="263" t="s">
        <v>137</v>
      </c>
      <c r="H11" s="274">
        <v>4.49</v>
      </c>
      <c r="I11" s="274">
        <f>H11*D11</f>
        <v>808.2</v>
      </c>
      <c r="J11" s="397">
        <f>SUM(I11:I12)</f>
        <v>1615.8600000000001</v>
      </c>
      <c r="K11" s="264">
        <v>0.2</v>
      </c>
      <c r="L11" s="263">
        <v>36</v>
      </c>
      <c r="M11" s="396">
        <v>40</v>
      </c>
      <c r="N11" s="398">
        <v>50</v>
      </c>
      <c r="O11" s="398">
        <f>SUM(M11:N11)</f>
        <v>90</v>
      </c>
    </row>
    <row r="12" spans="1:15" ht="27" customHeight="1">
      <c r="A12" s="236"/>
      <c r="B12" s="392"/>
      <c r="C12" s="248" t="s">
        <v>175</v>
      </c>
      <c r="D12" s="236">
        <v>180</v>
      </c>
      <c r="E12" s="393"/>
      <c r="F12" s="396"/>
      <c r="G12" s="263" t="s">
        <v>138</v>
      </c>
      <c r="H12" s="274">
        <v>4.487</v>
      </c>
      <c r="I12" s="274">
        <f>H12*D12</f>
        <v>807.66</v>
      </c>
      <c r="J12" s="397"/>
      <c r="K12" s="264">
        <v>0.2</v>
      </c>
      <c r="L12" s="263">
        <v>36</v>
      </c>
      <c r="M12" s="396"/>
      <c r="N12" s="398"/>
      <c r="O12" s="398"/>
    </row>
    <row r="13" spans="1:15" s="251" customFormat="1" ht="9" customHeight="1">
      <c r="A13" s="265"/>
      <c r="B13" s="266"/>
      <c r="C13" s="267"/>
      <c r="D13" s="265"/>
      <c r="E13" s="268"/>
      <c r="F13" s="265"/>
      <c r="G13" s="265"/>
      <c r="H13" s="270"/>
      <c r="I13" s="270"/>
      <c r="J13" s="270"/>
      <c r="K13" s="265"/>
      <c r="L13" s="265"/>
      <c r="M13" s="265"/>
      <c r="N13" s="269"/>
      <c r="O13" s="269"/>
    </row>
    <row r="14" spans="1:15" ht="27" customHeight="1">
      <c r="A14" s="236"/>
      <c r="B14" s="392">
        <v>28</v>
      </c>
      <c r="C14" s="248" t="s">
        <v>176</v>
      </c>
      <c r="D14" s="236">
        <v>360</v>
      </c>
      <c r="E14" s="393">
        <f>(360*27.25)+(360*29.83)+(180*24.75)+(180*29.92)+(180*19.83)</f>
        <v>33958.8</v>
      </c>
      <c r="F14" s="396" t="s">
        <v>105</v>
      </c>
      <c r="G14" s="236" t="s">
        <v>106</v>
      </c>
      <c r="H14" s="243">
        <v>26.64</v>
      </c>
      <c r="I14" s="275">
        <v>9590.4</v>
      </c>
      <c r="J14" s="394">
        <v>31790.4</v>
      </c>
      <c r="K14" s="249">
        <v>0.2</v>
      </c>
      <c r="L14" s="236">
        <v>36</v>
      </c>
      <c r="M14" s="396">
        <v>42</v>
      </c>
      <c r="N14" s="398">
        <v>50</v>
      </c>
      <c r="O14" s="398">
        <f>SUM(M14:N14)</f>
        <v>92</v>
      </c>
    </row>
    <row r="15" spans="1:15" ht="27" customHeight="1">
      <c r="A15" s="236"/>
      <c r="B15" s="392"/>
      <c r="C15" s="248" t="s">
        <v>177</v>
      </c>
      <c r="D15" s="236">
        <v>360</v>
      </c>
      <c r="E15" s="393"/>
      <c r="F15" s="396"/>
      <c r="G15" s="236" t="s">
        <v>107</v>
      </c>
      <c r="H15" s="243">
        <v>28.21</v>
      </c>
      <c r="I15" s="243">
        <v>10156.8</v>
      </c>
      <c r="J15" s="394"/>
      <c r="K15" s="249">
        <v>0.2</v>
      </c>
      <c r="L15" s="236">
        <v>36</v>
      </c>
      <c r="M15" s="396"/>
      <c r="N15" s="398"/>
      <c r="O15" s="398"/>
    </row>
    <row r="16" spans="1:15" ht="27" customHeight="1">
      <c r="A16" s="236"/>
      <c r="B16" s="392"/>
      <c r="C16" s="248" t="s">
        <v>178</v>
      </c>
      <c r="D16" s="236">
        <v>180</v>
      </c>
      <c r="E16" s="393"/>
      <c r="F16" s="396"/>
      <c r="G16" s="236" t="s">
        <v>108</v>
      </c>
      <c r="H16" s="243">
        <v>23.47</v>
      </c>
      <c r="I16" s="243">
        <v>4224</v>
      </c>
      <c r="J16" s="394"/>
      <c r="K16" s="249">
        <v>0.2</v>
      </c>
      <c r="L16" s="236">
        <v>36</v>
      </c>
      <c r="M16" s="396"/>
      <c r="N16" s="398"/>
      <c r="O16" s="398"/>
    </row>
    <row r="17" spans="1:15" ht="27" customHeight="1">
      <c r="A17" s="236"/>
      <c r="B17" s="392"/>
      <c r="C17" s="248" t="s">
        <v>179</v>
      </c>
      <c r="D17" s="236">
        <v>180</v>
      </c>
      <c r="E17" s="393"/>
      <c r="F17" s="396"/>
      <c r="G17" s="236" t="s">
        <v>109</v>
      </c>
      <c r="H17" s="243">
        <v>22.35</v>
      </c>
      <c r="I17" s="243">
        <v>4023</v>
      </c>
      <c r="J17" s="394"/>
      <c r="K17" s="249">
        <v>0.2</v>
      </c>
      <c r="L17" s="236">
        <v>36</v>
      </c>
      <c r="M17" s="396"/>
      <c r="N17" s="398"/>
      <c r="O17" s="398"/>
    </row>
    <row r="18" spans="1:15" ht="27" customHeight="1" thickBot="1">
      <c r="A18" s="236"/>
      <c r="B18" s="392"/>
      <c r="C18" s="248" t="s">
        <v>180</v>
      </c>
      <c r="D18" s="236">
        <v>180</v>
      </c>
      <c r="E18" s="393"/>
      <c r="F18" s="396"/>
      <c r="G18" s="236" t="s">
        <v>110</v>
      </c>
      <c r="H18" s="243">
        <v>21.09</v>
      </c>
      <c r="I18" s="243">
        <v>3796.2</v>
      </c>
      <c r="J18" s="395"/>
      <c r="K18" s="249">
        <v>0.2</v>
      </c>
      <c r="L18" s="236">
        <v>36</v>
      </c>
      <c r="M18" s="396"/>
      <c r="N18" s="398"/>
      <c r="O18" s="398"/>
    </row>
    <row r="19" spans="2:15" s="251" customFormat="1" ht="13.5" customHeight="1" thickBot="1">
      <c r="B19" s="262"/>
      <c r="C19" s="257"/>
      <c r="E19" s="250"/>
      <c r="H19" s="272"/>
      <c r="I19" s="272"/>
      <c r="J19" s="316">
        <f>SUM(J14)</f>
        <v>31790.4</v>
      </c>
      <c r="N19" s="253"/>
      <c r="O19" s="253"/>
    </row>
    <row r="20" spans="2:15" s="251" customFormat="1" ht="13.5" customHeight="1">
      <c r="B20" s="262"/>
      <c r="C20" s="257"/>
      <c r="E20" s="250"/>
      <c r="F20" s="250"/>
      <c r="H20" s="272"/>
      <c r="I20" s="272"/>
      <c r="J20" s="272"/>
      <c r="K20" s="252"/>
      <c r="N20" s="253"/>
      <c r="O20" s="253"/>
    </row>
    <row r="21" spans="2:15" s="251" customFormat="1" ht="13.5" customHeight="1">
      <c r="B21" s="262"/>
      <c r="C21" s="257"/>
      <c r="E21" s="250"/>
      <c r="F21" s="250"/>
      <c r="H21" s="272"/>
      <c r="I21" s="272"/>
      <c r="J21" s="272"/>
      <c r="K21" s="252"/>
      <c r="N21" s="253"/>
      <c r="O21" s="253"/>
    </row>
    <row r="22" spans="2:15" s="251" customFormat="1" ht="13.5" customHeight="1">
      <c r="B22" s="262"/>
      <c r="C22" s="257"/>
      <c r="E22" s="250"/>
      <c r="F22" s="250"/>
      <c r="H22" s="272"/>
      <c r="I22" s="272"/>
      <c r="J22" s="272"/>
      <c r="K22" s="252"/>
      <c r="N22" s="253"/>
      <c r="O22" s="253"/>
    </row>
    <row r="23" spans="2:15" s="251" customFormat="1" ht="13.5" customHeight="1">
      <c r="B23" s="262"/>
      <c r="C23" s="257"/>
      <c r="E23" s="250"/>
      <c r="F23" s="250"/>
      <c r="H23" s="272"/>
      <c r="I23" s="272"/>
      <c r="J23" s="272"/>
      <c r="K23" s="252"/>
      <c r="N23" s="253"/>
      <c r="O23" s="253"/>
    </row>
    <row r="24" spans="2:15" s="251" customFormat="1" ht="13.5" customHeight="1">
      <c r="B24" s="262"/>
      <c r="C24" s="257"/>
      <c r="E24" s="250"/>
      <c r="F24" s="250"/>
      <c r="H24" s="272"/>
      <c r="I24" s="272"/>
      <c r="J24" s="272"/>
      <c r="K24" s="252"/>
      <c r="N24" s="253"/>
      <c r="O24" s="253"/>
    </row>
    <row r="25" spans="2:15" s="251" customFormat="1" ht="13.5" customHeight="1">
      <c r="B25" s="262"/>
      <c r="C25" s="257"/>
      <c r="E25" s="250"/>
      <c r="F25" s="250"/>
      <c r="H25" s="272"/>
      <c r="I25" s="272"/>
      <c r="J25" s="272"/>
      <c r="K25" s="252"/>
      <c r="N25" s="253"/>
      <c r="O25" s="253"/>
    </row>
    <row r="26" spans="2:15" s="251" customFormat="1" ht="13.5" customHeight="1">
      <c r="B26" s="262"/>
      <c r="C26" s="257"/>
      <c r="E26" s="250"/>
      <c r="F26" s="250"/>
      <c r="H26" s="272"/>
      <c r="I26" s="272"/>
      <c r="J26" s="272"/>
      <c r="K26" s="252"/>
      <c r="N26" s="253"/>
      <c r="O26" s="253"/>
    </row>
    <row r="27" spans="2:15" s="251" customFormat="1" ht="13.5" customHeight="1">
      <c r="B27" s="262"/>
      <c r="C27" s="257"/>
      <c r="E27" s="250"/>
      <c r="F27" s="250"/>
      <c r="H27" s="272"/>
      <c r="I27" s="272"/>
      <c r="J27" s="272"/>
      <c r="K27" s="252"/>
      <c r="N27" s="253"/>
      <c r="O27" s="253"/>
    </row>
    <row r="28" spans="2:15" s="251" customFormat="1" ht="13.5" customHeight="1">
      <c r="B28" s="262"/>
      <c r="C28" s="257"/>
      <c r="E28" s="250"/>
      <c r="F28" s="250"/>
      <c r="H28" s="272"/>
      <c r="I28" s="272"/>
      <c r="J28" s="272"/>
      <c r="K28" s="252"/>
      <c r="N28" s="253"/>
      <c r="O28" s="253"/>
    </row>
    <row r="29" spans="2:15" s="251" customFormat="1" ht="13.5" customHeight="1">
      <c r="B29" s="262"/>
      <c r="C29" s="257"/>
      <c r="E29" s="250"/>
      <c r="F29" s="250"/>
      <c r="H29" s="272"/>
      <c r="I29" s="272"/>
      <c r="J29" s="272"/>
      <c r="K29" s="252"/>
      <c r="N29" s="253"/>
      <c r="O29" s="253"/>
    </row>
    <row r="30" spans="2:15" s="251" customFormat="1" ht="13.5" customHeight="1">
      <c r="B30" s="262"/>
      <c r="C30" s="257"/>
      <c r="E30" s="250"/>
      <c r="F30" s="250"/>
      <c r="H30" s="272"/>
      <c r="I30" s="272"/>
      <c r="J30" s="272"/>
      <c r="K30" s="252"/>
      <c r="N30" s="253"/>
      <c r="O30" s="253"/>
    </row>
    <row r="31" spans="2:15" s="251" customFormat="1" ht="13.5" customHeight="1">
      <c r="B31" s="262"/>
      <c r="C31" s="257"/>
      <c r="E31" s="250"/>
      <c r="F31" s="250"/>
      <c r="H31" s="272"/>
      <c r="I31" s="272"/>
      <c r="J31" s="272"/>
      <c r="K31" s="252"/>
      <c r="N31" s="253"/>
      <c r="O31" s="253"/>
    </row>
    <row r="32" spans="2:15" s="251" customFormat="1" ht="13.5" customHeight="1">
      <c r="B32" s="262"/>
      <c r="C32" s="257"/>
      <c r="E32" s="250"/>
      <c r="F32" s="250"/>
      <c r="H32" s="272"/>
      <c r="I32" s="272"/>
      <c r="J32" s="272"/>
      <c r="K32" s="252"/>
      <c r="N32" s="253"/>
      <c r="O32" s="253"/>
    </row>
    <row r="33" spans="2:15" s="251" customFormat="1" ht="13.5" customHeight="1">
      <c r="B33" s="262"/>
      <c r="C33" s="257"/>
      <c r="E33" s="250"/>
      <c r="F33" s="250"/>
      <c r="H33" s="272"/>
      <c r="I33" s="272"/>
      <c r="J33" s="272"/>
      <c r="K33" s="252"/>
      <c r="N33" s="253"/>
      <c r="O33" s="253"/>
    </row>
    <row r="34" spans="2:15" s="251" customFormat="1" ht="13.5" customHeight="1">
      <c r="B34" s="262"/>
      <c r="C34" s="257"/>
      <c r="E34" s="250"/>
      <c r="F34" s="250"/>
      <c r="H34" s="272"/>
      <c r="I34" s="272"/>
      <c r="J34" s="272"/>
      <c r="K34" s="252"/>
      <c r="N34" s="253"/>
      <c r="O34" s="253"/>
    </row>
    <row r="35" spans="2:15" s="251" customFormat="1" ht="13.5" customHeight="1">
      <c r="B35" s="262"/>
      <c r="C35" s="257"/>
      <c r="E35" s="250"/>
      <c r="F35" s="250"/>
      <c r="H35" s="272"/>
      <c r="I35" s="272"/>
      <c r="J35" s="272"/>
      <c r="K35" s="252"/>
      <c r="N35" s="253"/>
      <c r="O35" s="253"/>
    </row>
    <row r="36" spans="2:15" s="251" customFormat="1" ht="13.5" customHeight="1">
      <c r="B36" s="262"/>
      <c r="C36" s="257"/>
      <c r="E36" s="250"/>
      <c r="F36" s="250"/>
      <c r="H36" s="272"/>
      <c r="I36" s="272"/>
      <c r="J36" s="272"/>
      <c r="K36" s="252"/>
      <c r="N36" s="253"/>
      <c r="O36" s="253"/>
    </row>
    <row r="37" spans="2:15" s="251" customFormat="1" ht="13.5" customHeight="1">
      <c r="B37" s="262"/>
      <c r="C37" s="257"/>
      <c r="E37" s="250"/>
      <c r="F37" s="250"/>
      <c r="H37" s="272"/>
      <c r="I37" s="272"/>
      <c r="J37" s="272"/>
      <c r="K37" s="252"/>
      <c r="N37" s="253"/>
      <c r="O37" s="253"/>
    </row>
    <row r="38" spans="2:15" s="251" customFormat="1" ht="13.5" customHeight="1">
      <c r="B38" s="262"/>
      <c r="C38" s="257"/>
      <c r="E38" s="250"/>
      <c r="F38" s="250"/>
      <c r="H38" s="272"/>
      <c r="I38" s="272"/>
      <c r="J38" s="272"/>
      <c r="K38" s="252"/>
      <c r="N38" s="253"/>
      <c r="O38" s="253"/>
    </row>
    <row r="39" spans="2:15" s="251" customFormat="1" ht="13.5" customHeight="1">
      <c r="B39" s="262"/>
      <c r="C39" s="257"/>
      <c r="E39" s="250"/>
      <c r="F39" s="250"/>
      <c r="H39" s="272"/>
      <c r="I39" s="272"/>
      <c r="J39" s="272"/>
      <c r="K39" s="252"/>
      <c r="N39" s="253"/>
      <c r="O39" s="253"/>
    </row>
    <row r="40" spans="2:15" s="251" customFormat="1" ht="13.5" customHeight="1">
      <c r="B40" s="262"/>
      <c r="C40" s="257"/>
      <c r="E40" s="250"/>
      <c r="F40" s="250"/>
      <c r="H40" s="272"/>
      <c r="I40" s="272"/>
      <c r="J40" s="272"/>
      <c r="K40" s="252"/>
      <c r="N40" s="253"/>
      <c r="O40" s="253"/>
    </row>
    <row r="41" spans="2:15" s="251" customFormat="1" ht="13.5" customHeight="1">
      <c r="B41" s="262"/>
      <c r="C41" s="257"/>
      <c r="E41" s="250"/>
      <c r="F41" s="250"/>
      <c r="H41" s="272"/>
      <c r="I41" s="272"/>
      <c r="J41" s="272"/>
      <c r="K41" s="252"/>
      <c r="N41" s="253"/>
      <c r="O41" s="253"/>
    </row>
    <row r="42" spans="2:15" s="251" customFormat="1" ht="13.5" customHeight="1">
      <c r="B42" s="262"/>
      <c r="C42" s="257"/>
      <c r="E42" s="250"/>
      <c r="F42" s="250"/>
      <c r="H42" s="272"/>
      <c r="I42" s="272"/>
      <c r="J42" s="272"/>
      <c r="K42" s="252"/>
      <c r="N42" s="253"/>
      <c r="O42" s="253"/>
    </row>
    <row r="43" spans="2:15" s="251" customFormat="1" ht="13.5" customHeight="1">
      <c r="B43" s="262"/>
      <c r="C43" s="257"/>
      <c r="E43" s="250"/>
      <c r="F43" s="250"/>
      <c r="H43" s="272"/>
      <c r="I43" s="272"/>
      <c r="J43" s="272"/>
      <c r="K43" s="252"/>
      <c r="N43" s="253"/>
      <c r="O43" s="253"/>
    </row>
    <row r="44" spans="2:15" s="251" customFormat="1" ht="13.5" customHeight="1">
      <c r="B44" s="262"/>
      <c r="C44" s="257"/>
      <c r="E44" s="250"/>
      <c r="F44" s="250"/>
      <c r="H44" s="272"/>
      <c r="I44" s="272"/>
      <c r="J44" s="272"/>
      <c r="K44" s="252"/>
      <c r="N44" s="253"/>
      <c r="O44" s="253"/>
    </row>
    <row r="45" spans="2:15" s="251" customFormat="1" ht="13.5" customHeight="1">
      <c r="B45" s="262"/>
      <c r="C45" s="257"/>
      <c r="E45" s="250"/>
      <c r="F45" s="250"/>
      <c r="H45" s="272"/>
      <c r="I45" s="272"/>
      <c r="J45" s="272"/>
      <c r="K45" s="252"/>
      <c r="N45" s="253"/>
      <c r="O45" s="253"/>
    </row>
    <row r="46" spans="2:15" s="251" customFormat="1" ht="13.5" customHeight="1">
      <c r="B46" s="262"/>
      <c r="C46" s="257"/>
      <c r="E46" s="250"/>
      <c r="F46" s="250"/>
      <c r="H46" s="272"/>
      <c r="I46" s="272"/>
      <c r="J46" s="272"/>
      <c r="K46" s="252"/>
      <c r="N46" s="253"/>
      <c r="O46" s="253"/>
    </row>
    <row r="47" spans="2:15" s="251" customFormat="1" ht="13.5" customHeight="1">
      <c r="B47" s="262"/>
      <c r="C47" s="257"/>
      <c r="E47" s="250"/>
      <c r="F47" s="250"/>
      <c r="H47" s="272"/>
      <c r="I47" s="272"/>
      <c r="J47" s="272"/>
      <c r="K47" s="252"/>
      <c r="N47" s="253"/>
      <c r="O47" s="253"/>
    </row>
    <row r="48" spans="2:15" s="251" customFormat="1" ht="13.5" customHeight="1">
      <c r="B48" s="262"/>
      <c r="C48" s="257"/>
      <c r="E48" s="250"/>
      <c r="F48" s="250"/>
      <c r="H48" s="272"/>
      <c r="I48" s="272"/>
      <c r="J48" s="272"/>
      <c r="K48" s="252"/>
      <c r="N48" s="253"/>
      <c r="O48" s="253"/>
    </row>
    <row r="49" spans="2:15" s="251" customFormat="1" ht="13.5" customHeight="1">
      <c r="B49" s="262"/>
      <c r="C49" s="257"/>
      <c r="E49" s="250"/>
      <c r="F49" s="250"/>
      <c r="H49" s="272"/>
      <c r="I49" s="272"/>
      <c r="J49" s="272"/>
      <c r="K49" s="252"/>
      <c r="N49" s="253"/>
      <c r="O49" s="253"/>
    </row>
    <row r="50" spans="2:15" s="251" customFormat="1" ht="13.5" customHeight="1">
      <c r="B50" s="262"/>
      <c r="C50" s="257"/>
      <c r="E50" s="250"/>
      <c r="F50" s="250"/>
      <c r="H50" s="272"/>
      <c r="I50" s="272"/>
      <c r="J50" s="272"/>
      <c r="K50" s="252"/>
      <c r="N50" s="253"/>
      <c r="O50" s="253"/>
    </row>
    <row r="51" spans="2:15" s="251" customFormat="1" ht="13.5" customHeight="1">
      <c r="B51" s="262"/>
      <c r="C51" s="257"/>
      <c r="E51" s="250"/>
      <c r="F51" s="250"/>
      <c r="H51" s="272"/>
      <c r="I51" s="272"/>
      <c r="J51" s="272"/>
      <c r="K51" s="252"/>
      <c r="N51" s="253"/>
      <c r="O51" s="253"/>
    </row>
    <row r="52" spans="2:15" s="251" customFormat="1" ht="13.5" customHeight="1">
      <c r="B52" s="262"/>
      <c r="C52" s="257"/>
      <c r="E52" s="250"/>
      <c r="F52" s="250"/>
      <c r="H52" s="272"/>
      <c r="I52" s="272"/>
      <c r="J52" s="272"/>
      <c r="K52" s="252"/>
      <c r="N52" s="253"/>
      <c r="O52" s="253"/>
    </row>
    <row r="53" spans="2:15" s="251" customFormat="1" ht="13.5" customHeight="1">
      <c r="B53" s="262"/>
      <c r="C53" s="257"/>
      <c r="E53" s="250"/>
      <c r="F53" s="250"/>
      <c r="H53" s="272"/>
      <c r="I53" s="272"/>
      <c r="J53" s="272"/>
      <c r="K53" s="252"/>
      <c r="N53" s="253"/>
      <c r="O53" s="253"/>
    </row>
    <row r="54" spans="2:15" s="251" customFormat="1" ht="13.5" customHeight="1">
      <c r="B54" s="262"/>
      <c r="C54" s="257"/>
      <c r="E54" s="250"/>
      <c r="F54" s="250"/>
      <c r="H54" s="272"/>
      <c r="I54" s="272"/>
      <c r="J54" s="272"/>
      <c r="K54" s="252"/>
      <c r="N54" s="253"/>
      <c r="O54" s="253"/>
    </row>
    <row r="55" spans="2:15" s="251" customFormat="1" ht="13.5" customHeight="1">
      <c r="B55" s="262"/>
      <c r="C55" s="257"/>
      <c r="E55" s="250"/>
      <c r="F55" s="250"/>
      <c r="H55" s="272"/>
      <c r="I55" s="272"/>
      <c r="J55" s="272"/>
      <c r="K55" s="252"/>
      <c r="N55" s="253"/>
      <c r="O55" s="253"/>
    </row>
    <row r="56" spans="2:15" s="251" customFormat="1" ht="13.5" customHeight="1">
      <c r="B56" s="262"/>
      <c r="C56" s="257"/>
      <c r="E56" s="250"/>
      <c r="F56" s="250"/>
      <c r="H56" s="272"/>
      <c r="I56" s="272"/>
      <c r="J56" s="272"/>
      <c r="K56" s="252"/>
      <c r="N56" s="253"/>
      <c r="O56" s="253"/>
    </row>
    <row r="57" spans="2:15" s="251" customFormat="1" ht="13.5" customHeight="1">
      <c r="B57" s="262"/>
      <c r="C57" s="257"/>
      <c r="E57" s="250"/>
      <c r="F57" s="250"/>
      <c r="H57" s="272"/>
      <c r="I57" s="272"/>
      <c r="J57" s="272"/>
      <c r="K57" s="252"/>
      <c r="N57" s="253"/>
      <c r="O57" s="253"/>
    </row>
    <row r="58" spans="2:15" s="251" customFormat="1" ht="13.5" customHeight="1">
      <c r="B58" s="262"/>
      <c r="C58" s="257"/>
      <c r="E58" s="250"/>
      <c r="F58" s="250"/>
      <c r="H58" s="272"/>
      <c r="I58" s="272"/>
      <c r="J58" s="272"/>
      <c r="K58" s="252"/>
      <c r="N58" s="253"/>
      <c r="O58" s="253"/>
    </row>
    <row r="59" spans="2:15" s="251" customFormat="1" ht="13.5" customHeight="1">
      <c r="B59" s="262"/>
      <c r="C59" s="257"/>
      <c r="E59" s="250"/>
      <c r="F59" s="250"/>
      <c r="H59" s="272"/>
      <c r="I59" s="272"/>
      <c r="J59" s="272"/>
      <c r="K59" s="252"/>
      <c r="N59" s="253"/>
      <c r="O59" s="253"/>
    </row>
    <row r="60" spans="2:15" s="251" customFormat="1" ht="13.5" customHeight="1">
      <c r="B60" s="262"/>
      <c r="C60" s="257"/>
      <c r="E60" s="250"/>
      <c r="F60" s="250"/>
      <c r="H60" s="272"/>
      <c r="I60" s="272"/>
      <c r="J60" s="272"/>
      <c r="K60" s="252"/>
      <c r="N60" s="253"/>
      <c r="O60" s="253"/>
    </row>
    <row r="61" spans="2:15" s="251" customFormat="1" ht="13.5" customHeight="1">
      <c r="B61" s="262"/>
      <c r="C61" s="257"/>
      <c r="E61" s="250"/>
      <c r="F61" s="250"/>
      <c r="H61" s="272"/>
      <c r="I61" s="272"/>
      <c r="J61" s="272"/>
      <c r="K61" s="252"/>
      <c r="N61" s="253"/>
      <c r="O61" s="253"/>
    </row>
    <row r="62" spans="2:15" s="251" customFormat="1" ht="13.5" customHeight="1">
      <c r="B62" s="262"/>
      <c r="C62" s="257"/>
      <c r="E62" s="250"/>
      <c r="F62" s="250"/>
      <c r="H62" s="272"/>
      <c r="I62" s="272"/>
      <c r="J62" s="272"/>
      <c r="K62" s="252"/>
      <c r="N62" s="253"/>
      <c r="O62" s="253"/>
    </row>
    <row r="63" spans="2:15" s="251" customFormat="1" ht="13.5" customHeight="1">
      <c r="B63" s="262"/>
      <c r="C63" s="257"/>
      <c r="E63" s="250"/>
      <c r="F63" s="250"/>
      <c r="H63" s="272"/>
      <c r="I63" s="272"/>
      <c r="J63" s="272"/>
      <c r="K63" s="252"/>
      <c r="N63" s="253"/>
      <c r="O63" s="253"/>
    </row>
    <row r="64" spans="2:15" s="251" customFormat="1" ht="13.5" customHeight="1">
      <c r="B64" s="262"/>
      <c r="C64" s="257"/>
      <c r="E64" s="250"/>
      <c r="F64" s="250"/>
      <c r="H64" s="272"/>
      <c r="I64" s="272"/>
      <c r="J64" s="272"/>
      <c r="K64" s="252"/>
      <c r="N64" s="253"/>
      <c r="O64" s="253"/>
    </row>
    <row r="65" spans="2:15" s="251" customFormat="1" ht="13.5" customHeight="1">
      <c r="B65" s="262"/>
      <c r="C65" s="257"/>
      <c r="E65" s="250"/>
      <c r="F65" s="250"/>
      <c r="H65" s="272"/>
      <c r="I65" s="272"/>
      <c r="J65" s="272"/>
      <c r="K65" s="252"/>
      <c r="N65" s="253"/>
      <c r="O65" s="253"/>
    </row>
    <row r="66" spans="2:15" s="251" customFormat="1" ht="13.5" customHeight="1">
      <c r="B66" s="262"/>
      <c r="C66" s="257"/>
      <c r="E66" s="250"/>
      <c r="F66" s="250"/>
      <c r="H66" s="272"/>
      <c r="I66" s="272"/>
      <c r="J66" s="272"/>
      <c r="K66" s="252"/>
      <c r="N66" s="253"/>
      <c r="O66" s="253"/>
    </row>
    <row r="67" spans="2:15" s="251" customFormat="1" ht="13.5" customHeight="1">
      <c r="B67" s="262"/>
      <c r="C67" s="257"/>
      <c r="E67" s="250"/>
      <c r="F67" s="250"/>
      <c r="H67" s="272"/>
      <c r="I67" s="272"/>
      <c r="J67" s="272"/>
      <c r="K67" s="252"/>
      <c r="N67" s="253"/>
      <c r="O67" s="253"/>
    </row>
    <row r="68" spans="2:15" s="251" customFormat="1" ht="13.5" customHeight="1">
      <c r="B68" s="262"/>
      <c r="C68" s="257"/>
      <c r="E68" s="250"/>
      <c r="F68" s="250"/>
      <c r="H68" s="272"/>
      <c r="I68" s="272"/>
      <c r="J68" s="272"/>
      <c r="K68" s="252"/>
      <c r="N68" s="253"/>
      <c r="O68" s="253"/>
    </row>
    <row r="69" spans="2:15" s="251" customFormat="1" ht="13.5" customHeight="1">
      <c r="B69" s="262"/>
      <c r="C69" s="257"/>
      <c r="E69" s="250"/>
      <c r="F69" s="250"/>
      <c r="H69" s="272"/>
      <c r="I69" s="272"/>
      <c r="J69" s="272"/>
      <c r="K69" s="252"/>
      <c r="N69" s="253"/>
      <c r="O69" s="253"/>
    </row>
    <row r="70" spans="2:15" s="251" customFormat="1" ht="13.5" customHeight="1">
      <c r="B70" s="262"/>
      <c r="C70" s="257"/>
      <c r="E70" s="250"/>
      <c r="F70" s="250"/>
      <c r="H70" s="272"/>
      <c r="I70" s="272"/>
      <c r="J70" s="272"/>
      <c r="K70" s="252"/>
      <c r="N70" s="253"/>
      <c r="O70" s="253"/>
    </row>
    <row r="71" spans="2:15" s="251" customFormat="1" ht="13.5" customHeight="1">
      <c r="B71" s="262"/>
      <c r="C71" s="257"/>
      <c r="E71" s="250"/>
      <c r="F71" s="250"/>
      <c r="H71" s="272"/>
      <c r="I71" s="272"/>
      <c r="J71" s="272"/>
      <c r="K71" s="252"/>
      <c r="N71" s="253"/>
      <c r="O71" s="253"/>
    </row>
    <row r="72" spans="2:15" s="251" customFormat="1" ht="13.5" customHeight="1">
      <c r="B72" s="262"/>
      <c r="C72" s="257"/>
      <c r="E72" s="250"/>
      <c r="F72" s="250"/>
      <c r="H72" s="272"/>
      <c r="I72" s="272"/>
      <c r="J72" s="272"/>
      <c r="K72" s="252"/>
      <c r="N72" s="253"/>
      <c r="O72" s="253"/>
    </row>
    <row r="73" spans="2:15" s="251" customFormat="1" ht="13.5" customHeight="1">
      <c r="B73" s="262"/>
      <c r="C73" s="257"/>
      <c r="E73" s="250"/>
      <c r="F73" s="250"/>
      <c r="H73" s="272"/>
      <c r="I73" s="272"/>
      <c r="J73" s="272"/>
      <c r="K73" s="252"/>
      <c r="N73" s="253"/>
      <c r="O73" s="253"/>
    </row>
    <row r="74" spans="2:15" s="251" customFormat="1" ht="13.5" customHeight="1">
      <c r="B74" s="262"/>
      <c r="C74" s="257"/>
      <c r="E74" s="250"/>
      <c r="F74" s="250"/>
      <c r="H74" s="272"/>
      <c r="I74" s="272"/>
      <c r="J74" s="272"/>
      <c r="K74" s="252"/>
      <c r="N74" s="253"/>
      <c r="O74" s="253"/>
    </row>
    <row r="75" spans="2:15" s="251" customFormat="1" ht="13.5" customHeight="1">
      <c r="B75" s="262"/>
      <c r="C75" s="257"/>
      <c r="E75" s="250"/>
      <c r="F75" s="250"/>
      <c r="H75" s="272"/>
      <c r="I75" s="272"/>
      <c r="J75" s="272"/>
      <c r="K75" s="252"/>
      <c r="N75" s="253"/>
      <c r="O75" s="253"/>
    </row>
    <row r="76" spans="2:15" s="251" customFormat="1" ht="13.5" customHeight="1">
      <c r="B76" s="262"/>
      <c r="C76" s="257"/>
      <c r="E76" s="250"/>
      <c r="F76" s="250"/>
      <c r="H76" s="272"/>
      <c r="I76" s="272"/>
      <c r="J76" s="272"/>
      <c r="K76" s="252"/>
      <c r="N76" s="253"/>
      <c r="O76" s="253"/>
    </row>
    <row r="77" spans="2:15" s="251" customFormat="1" ht="13.5" customHeight="1">
      <c r="B77" s="262"/>
      <c r="C77" s="257"/>
      <c r="E77" s="250"/>
      <c r="F77" s="250"/>
      <c r="H77" s="272"/>
      <c r="I77" s="272"/>
      <c r="J77" s="272"/>
      <c r="K77" s="252"/>
      <c r="N77" s="253"/>
      <c r="O77" s="253"/>
    </row>
    <row r="78" spans="2:15" s="251" customFormat="1" ht="13.5" customHeight="1">
      <c r="B78" s="262"/>
      <c r="C78" s="257"/>
      <c r="E78" s="250"/>
      <c r="F78" s="250"/>
      <c r="H78" s="272"/>
      <c r="I78" s="272"/>
      <c r="J78" s="272"/>
      <c r="K78" s="252"/>
      <c r="N78" s="253"/>
      <c r="O78" s="253"/>
    </row>
    <row r="79" spans="2:15" s="251" customFormat="1" ht="13.5" customHeight="1">
      <c r="B79" s="262"/>
      <c r="C79" s="257"/>
      <c r="E79" s="250"/>
      <c r="F79" s="250"/>
      <c r="H79" s="272"/>
      <c r="I79" s="272"/>
      <c r="J79" s="272"/>
      <c r="K79" s="252"/>
      <c r="N79" s="253"/>
      <c r="O79" s="253"/>
    </row>
    <row r="80" spans="2:15" s="251" customFormat="1" ht="13.5" customHeight="1">
      <c r="B80" s="262"/>
      <c r="C80" s="257"/>
      <c r="E80" s="250"/>
      <c r="F80" s="250"/>
      <c r="H80" s="272"/>
      <c r="I80" s="272"/>
      <c r="J80" s="272"/>
      <c r="K80" s="252"/>
      <c r="N80" s="253"/>
      <c r="O80" s="253"/>
    </row>
    <row r="81" spans="2:15" s="251" customFormat="1" ht="13.5" customHeight="1">
      <c r="B81" s="262"/>
      <c r="C81" s="257"/>
      <c r="E81" s="250"/>
      <c r="F81" s="250"/>
      <c r="H81" s="272"/>
      <c r="I81" s="272"/>
      <c r="J81" s="272"/>
      <c r="K81" s="252"/>
      <c r="N81" s="253"/>
      <c r="O81" s="253"/>
    </row>
    <row r="82" spans="2:15" s="251" customFormat="1" ht="13.5" customHeight="1">
      <c r="B82" s="262"/>
      <c r="C82" s="257"/>
      <c r="E82" s="250"/>
      <c r="F82" s="250"/>
      <c r="H82" s="272"/>
      <c r="I82" s="272"/>
      <c r="J82" s="272"/>
      <c r="K82" s="252"/>
      <c r="N82" s="253"/>
      <c r="O82" s="253"/>
    </row>
    <row r="83" spans="2:15" s="251" customFormat="1" ht="13.5" customHeight="1">
      <c r="B83" s="262"/>
      <c r="C83" s="257"/>
      <c r="E83" s="250"/>
      <c r="F83" s="250"/>
      <c r="H83" s="272"/>
      <c r="I83" s="272"/>
      <c r="J83" s="272"/>
      <c r="K83" s="252"/>
      <c r="N83" s="253"/>
      <c r="O83" s="253"/>
    </row>
    <row r="84" spans="2:15" s="251" customFormat="1" ht="13.5" customHeight="1">
      <c r="B84" s="262"/>
      <c r="C84" s="257"/>
      <c r="E84" s="250"/>
      <c r="F84" s="250"/>
      <c r="H84" s="272"/>
      <c r="I84" s="272"/>
      <c r="J84" s="272"/>
      <c r="K84" s="252"/>
      <c r="N84" s="253"/>
      <c r="O84" s="253"/>
    </row>
    <row r="85" spans="2:15" s="251" customFormat="1" ht="13.5" customHeight="1">
      <c r="B85" s="262"/>
      <c r="C85" s="257"/>
      <c r="E85" s="250"/>
      <c r="F85" s="250"/>
      <c r="H85" s="272"/>
      <c r="I85" s="272"/>
      <c r="J85" s="272"/>
      <c r="K85" s="252"/>
      <c r="N85" s="253"/>
      <c r="O85" s="253"/>
    </row>
    <row r="86" spans="2:15" s="251" customFormat="1" ht="13.5" customHeight="1">
      <c r="B86" s="262"/>
      <c r="C86" s="257"/>
      <c r="E86" s="250"/>
      <c r="F86" s="250"/>
      <c r="H86" s="272"/>
      <c r="I86" s="272"/>
      <c r="J86" s="272"/>
      <c r="K86" s="252"/>
      <c r="N86" s="253"/>
      <c r="O86" s="253"/>
    </row>
    <row r="87" spans="2:15" s="251" customFormat="1" ht="13.5" customHeight="1">
      <c r="B87" s="262"/>
      <c r="C87" s="257"/>
      <c r="E87" s="250"/>
      <c r="F87" s="250"/>
      <c r="H87" s="272"/>
      <c r="I87" s="272"/>
      <c r="J87" s="272"/>
      <c r="K87" s="252"/>
      <c r="N87" s="253"/>
      <c r="O87" s="253"/>
    </row>
    <row r="88" spans="2:15" s="251" customFormat="1" ht="13.5" customHeight="1">
      <c r="B88" s="262"/>
      <c r="C88" s="257"/>
      <c r="E88" s="250"/>
      <c r="F88" s="250"/>
      <c r="H88" s="272"/>
      <c r="I88" s="272"/>
      <c r="J88" s="272"/>
      <c r="K88" s="252"/>
      <c r="N88" s="253"/>
      <c r="O88" s="253"/>
    </row>
    <row r="89" spans="2:15" s="251" customFormat="1" ht="13.5" customHeight="1">
      <c r="B89" s="262"/>
      <c r="C89" s="257"/>
      <c r="E89" s="250"/>
      <c r="F89" s="250"/>
      <c r="H89" s="272"/>
      <c r="I89" s="272"/>
      <c r="J89" s="272"/>
      <c r="K89" s="252"/>
      <c r="N89" s="253"/>
      <c r="O89" s="253"/>
    </row>
    <row r="90" spans="2:15" s="251" customFormat="1" ht="13.5" customHeight="1">
      <c r="B90" s="262"/>
      <c r="C90" s="257"/>
      <c r="E90" s="250"/>
      <c r="F90" s="250"/>
      <c r="H90" s="272"/>
      <c r="I90" s="272"/>
      <c r="J90" s="272"/>
      <c r="K90" s="252"/>
      <c r="N90" s="253"/>
      <c r="O90" s="253"/>
    </row>
    <row r="91" spans="2:15" s="251" customFormat="1" ht="13.5" customHeight="1">
      <c r="B91" s="262"/>
      <c r="C91" s="257"/>
      <c r="E91" s="250"/>
      <c r="F91" s="250"/>
      <c r="H91" s="272"/>
      <c r="I91" s="272"/>
      <c r="J91" s="272"/>
      <c r="K91" s="252"/>
      <c r="N91" s="253"/>
      <c r="O91" s="253"/>
    </row>
    <row r="92" spans="2:15" s="251" customFormat="1" ht="13.5" customHeight="1">
      <c r="B92" s="262"/>
      <c r="C92" s="257"/>
      <c r="E92" s="250"/>
      <c r="F92" s="250"/>
      <c r="H92" s="272"/>
      <c r="I92" s="272"/>
      <c r="J92" s="272"/>
      <c r="K92" s="252"/>
      <c r="N92" s="253"/>
      <c r="O92" s="253"/>
    </row>
    <row r="93" spans="2:15" s="251" customFormat="1" ht="13.5" customHeight="1">
      <c r="B93" s="262"/>
      <c r="C93" s="257"/>
      <c r="E93" s="250"/>
      <c r="F93" s="250"/>
      <c r="H93" s="272"/>
      <c r="I93" s="272"/>
      <c r="J93" s="272"/>
      <c r="K93" s="252"/>
      <c r="N93" s="253"/>
      <c r="O93" s="253"/>
    </row>
    <row r="94" spans="2:15" s="251" customFormat="1" ht="13.5" customHeight="1">
      <c r="B94" s="262"/>
      <c r="C94" s="257"/>
      <c r="E94" s="250"/>
      <c r="F94" s="250"/>
      <c r="H94" s="272"/>
      <c r="I94" s="272"/>
      <c r="J94" s="272"/>
      <c r="K94" s="252"/>
      <c r="N94" s="253"/>
      <c r="O94" s="253"/>
    </row>
    <row r="95" spans="2:15" s="251" customFormat="1" ht="13.5" customHeight="1">
      <c r="B95" s="262"/>
      <c r="C95" s="257"/>
      <c r="E95" s="250"/>
      <c r="F95" s="250"/>
      <c r="H95" s="272"/>
      <c r="I95" s="272"/>
      <c r="J95" s="272"/>
      <c r="K95" s="252"/>
      <c r="N95" s="253"/>
      <c r="O95" s="253"/>
    </row>
    <row r="96" spans="2:15" s="251" customFormat="1" ht="13.5" customHeight="1">
      <c r="B96" s="262"/>
      <c r="C96" s="257"/>
      <c r="E96" s="250"/>
      <c r="F96" s="250"/>
      <c r="H96" s="272"/>
      <c r="I96" s="272"/>
      <c r="J96" s="272"/>
      <c r="K96" s="252"/>
      <c r="N96" s="253"/>
      <c r="O96" s="253"/>
    </row>
    <row r="97" spans="2:15" s="251" customFormat="1" ht="13.5" customHeight="1">
      <c r="B97" s="262"/>
      <c r="C97" s="257"/>
      <c r="E97" s="250"/>
      <c r="F97" s="250"/>
      <c r="H97" s="272"/>
      <c r="I97" s="272"/>
      <c r="J97" s="272"/>
      <c r="K97" s="252"/>
      <c r="N97" s="253"/>
      <c r="O97" s="253"/>
    </row>
    <row r="98" spans="2:15" s="251" customFormat="1" ht="13.5" customHeight="1">
      <c r="B98" s="262"/>
      <c r="C98" s="257"/>
      <c r="E98" s="250"/>
      <c r="F98" s="250"/>
      <c r="H98" s="272"/>
      <c r="I98" s="272"/>
      <c r="J98" s="272"/>
      <c r="K98" s="252"/>
      <c r="N98" s="253"/>
      <c r="O98" s="253"/>
    </row>
    <row r="99" spans="2:15" s="251" customFormat="1" ht="13.5" customHeight="1">
      <c r="B99" s="262"/>
      <c r="C99" s="257"/>
      <c r="E99" s="250"/>
      <c r="F99" s="250"/>
      <c r="H99" s="272"/>
      <c r="I99" s="272"/>
      <c r="J99" s="272"/>
      <c r="K99" s="252"/>
      <c r="N99" s="253"/>
      <c r="O99" s="253"/>
    </row>
    <row r="100" spans="2:15" s="251" customFormat="1" ht="13.5" customHeight="1">
      <c r="B100" s="262"/>
      <c r="C100" s="257"/>
      <c r="E100" s="250"/>
      <c r="F100" s="250"/>
      <c r="H100" s="272"/>
      <c r="I100" s="272"/>
      <c r="J100" s="272"/>
      <c r="K100" s="252"/>
      <c r="N100" s="253"/>
      <c r="O100" s="253"/>
    </row>
    <row r="101" spans="2:15" s="251" customFormat="1" ht="13.5" customHeight="1">
      <c r="B101" s="262"/>
      <c r="C101" s="257"/>
      <c r="E101" s="250"/>
      <c r="F101" s="250"/>
      <c r="H101" s="272"/>
      <c r="I101" s="272"/>
      <c r="J101" s="272"/>
      <c r="K101" s="252"/>
      <c r="N101" s="253"/>
      <c r="O101" s="253"/>
    </row>
    <row r="102" spans="2:15" s="251" customFormat="1" ht="13.5" customHeight="1">
      <c r="B102" s="262"/>
      <c r="C102" s="257"/>
      <c r="E102" s="250"/>
      <c r="F102" s="250"/>
      <c r="H102" s="272"/>
      <c r="I102" s="272"/>
      <c r="J102" s="272"/>
      <c r="K102" s="252"/>
      <c r="N102" s="253"/>
      <c r="O102" s="253"/>
    </row>
    <row r="103" spans="2:15" s="251" customFormat="1" ht="13.5" customHeight="1">
      <c r="B103" s="262"/>
      <c r="C103" s="257"/>
      <c r="E103" s="250"/>
      <c r="F103" s="250"/>
      <c r="H103" s="272"/>
      <c r="I103" s="272"/>
      <c r="J103" s="272"/>
      <c r="K103" s="252"/>
      <c r="N103" s="253"/>
      <c r="O103" s="253"/>
    </row>
    <row r="104" spans="2:15" s="251" customFormat="1" ht="13.5" customHeight="1">
      <c r="B104" s="262"/>
      <c r="C104" s="257"/>
      <c r="E104" s="250"/>
      <c r="F104" s="250"/>
      <c r="H104" s="272"/>
      <c r="I104" s="272"/>
      <c r="J104" s="272"/>
      <c r="K104" s="252"/>
      <c r="N104" s="253"/>
      <c r="O104" s="253"/>
    </row>
    <row r="105" spans="2:15" s="251" customFormat="1" ht="13.5" customHeight="1">
      <c r="B105" s="262"/>
      <c r="C105" s="257"/>
      <c r="E105" s="250"/>
      <c r="F105" s="250"/>
      <c r="H105" s="272"/>
      <c r="I105" s="272"/>
      <c r="J105" s="272"/>
      <c r="K105" s="252"/>
      <c r="N105" s="253"/>
      <c r="O105" s="253"/>
    </row>
    <row r="106" spans="2:15" s="251" customFormat="1" ht="13.5" customHeight="1">
      <c r="B106" s="262"/>
      <c r="C106" s="257"/>
      <c r="E106" s="250"/>
      <c r="F106" s="250"/>
      <c r="H106" s="272"/>
      <c r="I106" s="272"/>
      <c r="J106" s="272"/>
      <c r="K106" s="252"/>
      <c r="N106" s="253"/>
      <c r="O106" s="253"/>
    </row>
    <row r="107" spans="2:15" s="251" customFormat="1" ht="13.5" customHeight="1">
      <c r="B107" s="262"/>
      <c r="C107" s="257"/>
      <c r="E107" s="250"/>
      <c r="F107" s="250"/>
      <c r="H107" s="272"/>
      <c r="I107" s="272"/>
      <c r="J107" s="272"/>
      <c r="K107" s="252"/>
      <c r="N107" s="253"/>
      <c r="O107" s="253"/>
    </row>
    <row r="108" spans="2:15" s="251" customFormat="1" ht="13.5" customHeight="1">
      <c r="B108" s="262"/>
      <c r="C108" s="257"/>
      <c r="E108" s="250"/>
      <c r="F108" s="250"/>
      <c r="H108" s="272"/>
      <c r="I108" s="272"/>
      <c r="J108" s="272"/>
      <c r="K108" s="252"/>
      <c r="N108" s="253"/>
      <c r="O108" s="253"/>
    </row>
    <row r="109" spans="2:15" s="251" customFormat="1" ht="13.5" customHeight="1">
      <c r="B109" s="262"/>
      <c r="C109" s="257"/>
      <c r="E109" s="250"/>
      <c r="F109" s="250"/>
      <c r="H109" s="272"/>
      <c r="I109" s="272"/>
      <c r="J109" s="272"/>
      <c r="K109" s="252"/>
      <c r="N109" s="253"/>
      <c r="O109" s="253"/>
    </row>
    <row r="110" spans="2:15" s="251" customFormat="1" ht="13.5" customHeight="1">
      <c r="B110" s="262"/>
      <c r="C110" s="257"/>
      <c r="E110" s="250"/>
      <c r="F110" s="250"/>
      <c r="H110" s="272"/>
      <c r="I110" s="272"/>
      <c r="J110" s="272"/>
      <c r="K110" s="252"/>
      <c r="N110" s="253"/>
      <c r="O110" s="253"/>
    </row>
    <row r="111" spans="2:15" s="251" customFormat="1" ht="13.5" customHeight="1">
      <c r="B111" s="262"/>
      <c r="C111" s="257"/>
      <c r="E111" s="250"/>
      <c r="F111" s="250"/>
      <c r="H111" s="272"/>
      <c r="I111" s="272"/>
      <c r="J111" s="272"/>
      <c r="K111" s="252"/>
      <c r="N111" s="253"/>
      <c r="O111" s="253"/>
    </row>
    <row r="112" spans="2:15" s="251" customFormat="1" ht="13.5" customHeight="1">
      <c r="B112" s="262"/>
      <c r="C112" s="257"/>
      <c r="E112" s="250"/>
      <c r="F112" s="250"/>
      <c r="H112" s="272"/>
      <c r="I112" s="272"/>
      <c r="J112" s="272"/>
      <c r="K112" s="252"/>
      <c r="N112" s="253"/>
      <c r="O112" s="253"/>
    </row>
    <row r="113" spans="2:15" s="251" customFormat="1" ht="13.5" customHeight="1">
      <c r="B113" s="262"/>
      <c r="C113" s="257"/>
      <c r="E113" s="250"/>
      <c r="F113" s="250"/>
      <c r="H113" s="272"/>
      <c r="I113" s="272"/>
      <c r="J113" s="272"/>
      <c r="K113" s="252"/>
      <c r="N113" s="253"/>
      <c r="O113" s="253"/>
    </row>
    <row r="114" spans="2:15" s="251" customFormat="1" ht="13.5" customHeight="1">
      <c r="B114" s="262"/>
      <c r="C114" s="257"/>
      <c r="E114" s="250"/>
      <c r="F114" s="250"/>
      <c r="H114" s="272"/>
      <c r="I114" s="272"/>
      <c r="J114" s="272"/>
      <c r="K114" s="252"/>
      <c r="N114" s="253"/>
      <c r="O114" s="253"/>
    </row>
    <row r="115" spans="2:15" s="251" customFormat="1" ht="13.5" customHeight="1">
      <c r="B115" s="262"/>
      <c r="C115" s="257"/>
      <c r="E115" s="250"/>
      <c r="F115" s="250"/>
      <c r="H115" s="272"/>
      <c r="I115" s="272"/>
      <c r="J115" s="272"/>
      <c r="K115" s="252"/>
      <c r="N115" s="253"/>
      <c r="O115" s="253"/>
    </row>
    <row r="116" spans="2:15" s="251" customFormat="1" ht="13.5" customHeight="1">
      <c r="B116" s="262"/>
      <c r="C116" s="257"/>
      <c r="E116" s="250"/>
      <c r="F116" s="250"/>
      <c r="H116" s="272"/>
      <c r="I116" s="272"/>
      <c r="J116" s="272"/>
      <c r="K116" s="252"/>
      <c r="N116" s="253"/>
      <c r="O116" s="253"/>
    </row>
    <row r="117" spans="2:15" s="251" customFormat="1" ht="13.5" customHeight="1">
      <c r="B117" s="262"/>
      <c r="C117" s="257"/>
      <c r="E117" s="250"/>
      <c r="F117" s="250"/>
      <c r="H117" s="272"/>
      <c r="I117" s="272"/>
      <c r="J117" s="272"/>
      <c r="K117" s="252"/>
      <c r="N117" s="253"/>
      <c r="O117" s="253"/>
    </row>
    <row r="118" spans="2:15" s="251" customFormat="1" ht="13.5" customHeight="1">
      <c r="B118" s="262"/>
      <c r="C118" s="257"/>
      <c r="E118" s="250"/>
      <c r="F118" s="250"/>
      <c r="H118" s="272"/>
      <c r="I118" s="272"/>
      <c r="J118" s="272"/>
      <c r="K118" s="252"/>
      <c r="N118" s="253"/>
      <c r="O118" s="253"/>
    </row>
    <row r="119" spans="2:15" s="251" customFormat="1" ht="13.5" customHeight="1">
      <c r="B119" s="262"/>
      <c r="C119" s="257"/>
      <c r="E119" s="250"/>
      <c r="F119" s="250"/>
      <c r="H119" s="272"/>
      <c r="I119" s="272"/>
      <c r="J119" s="272"/>
      <c r="K119" s="252"/>
      <c r="N119" s="253"/>
      <c r="O119" s="253"/>
    </row>
    <row r="120" spans="2:15" s="251" customFormat="1" ht="13.5" customHeight="1">
      <c r="B120" s="262"/>
      <c r="C120" s="257"/>
      <c r="E120" s="250"/>
      <c r="F120" s="250"/>
      <c r="H120" s="272"/>
      <c r="I120" s="272"/>
      <c r="J120" s="272"/>
      <c r="K120" s="252"/>
      <c r="N120" s="253"/>
      <c r="O120" s="253"/>
    </row>
    <row r="121" spans="2:15" s="251" customFormat="1" ht="13.5" customHeight="1">
      <c r="B121" s="262"/>
      <c r="C121" s="257"/>
      <c r="E121" s="250"/>
      <c r="F121" s="250"/>
      <c r="H121" s="272"/>
      <c r="I121" s="272"/>
      <c r="J121" s="272"/>
      <c r="K121" s="252"/>
      <c r="N121" s="253"/>
      <c r="O121" s="253"/>
    </row>
    <row r="122" spans="2:15" s="251" customFormat="1" ht="13.5" customHeight="1">
      <c r="B122" s="262"/>
      <c r="C122" s="257"/>
      <c r="E122" s="250"/>
      <c r="F122" s="250"/>
      <c r="H122" s="272"/>
      <c r="I122" s="272"/>
      <c r="J122" s="272"/>
      <c r="K122" s="252"/>
      <c r="N122" s="253"/>
      <c r="O122" s="253"/>
    </row>
    <row r="123" spans="2:15" s="251" customFormat="1" ht="13.5" customHeight="1">
      <c r="B123" s="262"/>
      <c r="C123" s="257"/>
      <c r="E123" s="250"/>
      <c r="F123" s="250"/>
      <c r="H123" s="272"/>
      <c r="I123" s="272"/>
      <c r="J123" s="272"/>
      <c r="K123" s="252"/>
      <c r="N123" s="253"/>
      <c r="O123" s="253"/>
    </row>
    <row r="124" spans="2:15" s="251" customFormat="1" ht="13.5" customHeight="1">
      <c r="B124" s="262"/>
      <c r="C124" s="257"/>
      <c r="E124" s="250"/>
      <c r="F124" s="250"/>
      <c r="H124" s="272"/>
      <c r="I124" s="272"/>
      <c r="J124" s="272"/>
      <c r="K124" s="252"/>
      <c r="N124" s="253"/>
      <c r="O124" s="253"/>
    </row>
    <row r="125" spans="2:15" s="251" customFormat="1" ht="13.5" customHeight="1">
      <c r="B125" s="262"/>
      <c r="C125" s="257"/>
      <c r="E125" s="250"/>
      <c r="F125" s="250"/>
      <c r="H125" s="272"/>
      <c r="I125" s="272"/>
      <c r="J125" s="272"/>
      <c r="K125" s="252"/>
      <c r="N125" s="253"/>
      <c r="O125" s="253"/>
    </row>
    <row r="126" spans="2:15" s="251" customFormat="1" ht="13.5" customHeight="1">
      <c r="B126" s="262"/>
      <c r="C126" s="257"/>
      <c r="E126" s="250"/>
      <c r="F126" s="250"/>
      <c r="H126" s="272"/>
      <c r="I126" s="272"/>
      <c r="J126" s="272"/>
      <c r="K126" s="252"/>
      <c r="N126" s="253"/>
      <c r="O126" s="253"/>
    </row>
    <row r="127" spans="2:15" s="251" customFormat="1" ht="13.5" customHeight="1">
      <c r="B127" s="262"/>
      <c r="C127" s="257"/>
      <c r="E127" s="250"/>
      <c r="F127" s="250"/>
      <c r="H127" s="272"/>
      <c r="I127" s="272"/>
      <c r="J127" s="272"/>
      <c r="K127" s="252"/>
      <c r="N127" s="253"/>
      <c r="O127" s="253"/>
    </row>
    <row r="128" spans="2:15" s="251" customFormat="1" ht="13.5" customHeight="1">
      <c r="B128" s="262"/>
      <c r="C128" s="257"/>
      <c r="E128" s="250"/>
      <c r="F128" s="250"/>
      <c r="H128" s="272"/>
      <c r="I128" s="272"/>
      <c r="J128" s="272"/>
      <c r="K128" s="252"/>
      <c r="N128" s="253"/>
      <c r="O128" s="253"/>
    </row>
    <row r="129" spans="2:15" s="251" customFormat="1" ht="13.5" customHeight="1">
      <c r="B129" s="262"/>
      <c r="C129" s="257"/>
      <c r="E129" s="250"/>
      <c r="F129" s="250"/>
      <c r="H129" s="272"/>
      <c r="I129" s="272"/>
      <c r="J129" s="272"/>
      <c r="K129" s="252"/>
      <c r="N129" s="253"/>
      <c r="O129" s="253"/>
    </row>
    <row r="130" spans="2:15" s="251" customFormat="1" ht="13.5" customHeight="1">
      <c r="B130" s="262"/>
      <c r="C130" s="257"/>
      <c r="E130" s="250"/>
      <c r="F130" s="250"/>
      <c r="H130" s="272"/>
      <c r="I130" s="272"/>
      <c r="J130" s="272"/>
      <c r="K130" s="252"/>
      <c r="N130" s="253"/>
      <c r="O130" s="253"/>
    </row>
    <row r="131" spans="2:15" s="251" customFormat="1" ht="13.5" customHeight="1">
      <c r="B131" s="262"/>
      <c r="C131" s="257"/>
      <c r="E131" s="250"/>
      <c r="F131" s="250"/>
      <c r="H131" s="272"/>
      <c r="I131" s="272"/>
      <c r="J131" s="272"/>
      <c r="K131" s="252"/>
      <c r="N131" s="253"/>
      <c r="O131" s="253"/>
    </row>
    <row r="132" spans="2:15" s="251" customFormat="1" ht="13.5" customHeight="1">
      <c r="B132" s="262"/>
      <c r="C132" s="257"/>
      <c r="E132" s="250"/>
      <c r="F132" s="250"/>
      <c r="H132" s="272"/>
      <c r="I132" s="272"/>
      <c r="J132" s="272"/>
      <c r="K132" s="252"/>
      <c r="N132" s="253"/>
      <c r="O132" s="253"/>
    </row>
    <row r="133" spans="2:15" s="251" customFormat="1" ht="13.5" customHeight="1">
      <c r="B133" s="262"/>
      <c r="C133" s="257"/>
      <c r="E133" s="250"/>
      <c r="F133" s="250"/>
      <c r="H133" s="272"/>
      <c r="I133" s="272"/>
      <c r="J133" s="272"/>
      <c r="K133" s="252"/>
      <c r="N133" s="253"/>
      <c r="O133" s="253"/>
    </row>
    <row r="134" spans="2:15" s="251" customFormat="1" ht="13.5" customHeight="1">
      <c r="B134" s="262"/>
      <c r="C134" s="257"/>
      <c r="E134" s="250"/>
      <c r="F134" s="250"/>
      <c r="H134" s="272"/>
      <c r="I134" s="272"/>
      <c r="J134" s="272"/>
      <c r="K134" s="252"/>
      <c r="N134" s="253"/>
      <c r="O134" s="253"/>
    </row>
    <row r="135" spans="2:15" s="251" customFormat="1" ht="13.5" customHeight="1">
      <c r="B135" s="262"/>
      <c r="C135" s="257"/>
      <c r="E135" s="250"/>
      <c r="F135" s="250"/>
      <c r="H135" s="272"/>
      <c r="I135" s="272"/>
      <c r="J135" s="272"/>
      <c r="K135" s="252"/>
      <c r="N135" s="253"/>
      <c r="O135" s="253"/>
    </row>
  </sheetData>
  <mergeCells count="20">
    <mergeCell ref="O14:O18"/>
    <mergeCell ref="M14:M18"/>
    <mergeCell ref="N8:N9"/>
    <mergeCell ref="O8:O9"/>
    <mergeCell ref="N11:N12"/>
    <mergeCell ref="O11:O12"/>
    <mergeCell ref="E14:E18"/>
    <mergeCell ref="N14:N18"/>
    <mergeCell ref="M8:M9"/>
    <mergeCell ref="M11:M12"/>
    <mergeCell ref="B8:B9"/>
    <mergeCell ref="E8:E9"/>
    <mergeCell ref="J14:J18"/>
    <mergeCell ref="F11:F12"/>
    <mergeCell ref="J11:J12"/>
    <mergeCell ref="F14:F18"/>
    <mergeCell ref="F8:F9"/>
    <mergeCell ref="E11:E12"/>
    <mergeCell ref="B11:B12"/>
    <mergeCell ref="B14:B18"/>
  </mergeCells>
  <printOptions/>
  <pageMargins left="0.2362204724409449" right="0.15748031496062992" top="0.37" bottom="0.25" header="0.2" footer="0.2"/>
  <pageSetup fitToHeight="1" fitToWidth="1" horizontalDpi="600" verticalDpi="600" orientation="landscape" paperSize="9" scale="77" r:id="rId1"/>
  <headerFooter alignWithMargins="0">
    <oddHeader>&amp;C&amp;F&amp;RPagina &amp;P</oddHeader>
    <oddFooter>&amp;RPagina &amp;P di &amp;N</oddFooter>
  </headerFooter>
  <ignoredErrors>
    <ignoredError sqref="O11 O1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showGridLines="0" tabSelected="1" zoomScale="75" zoomScaleNormal="75" workbookViewId="0" topLeftCell="A34">
      <pane xSplit="2" topLeftCell="D1" activePane="topRight" state="frozen"/>
      <selection pane="topLeft" activeCell="A1" sqref="A1"/>
      <selection pane="topRight" activeCell="J48" sqref="J48"/>
    </sheetView>
  </sheetViews>
  <sheetFormatPr defaultColWidth="9.140625" defaultRowHeight="13.5" customHeight="1"/>
  <cols>
    <col min="1" max="1" width="9.140625" style="22" customWidth="1"/>
    <col min="2" max="2" width="7.00390625" style="204" customWidth="1"/>
    <col min="3" max="3" width="74.7109375" style="161" customWidth="1"/>
    <col min="4" max="4" width="11.00390625" style="147" customWidth="1"/>
    <col min="5" max="5" width="12.421875" style="205" customWidth="1"/>
    <col min="6" max="6" width="13.140625" style="205" customWidth="1"/>
    <col min="7" max="7" width="10.421875" style="22" customWidth="1"/>
    <col min="8" max="8" width="9.7109375" style="22" bestFit="1" customWidth="1"/>
    <col min="9" max="9" width="14.00390625" style="22" customWidth="1"/>
    <col min="10" max="10" width="14.00390625" style="211" customWidth="1"/>
    <col min="11" max="11" width="5.421875" style="206" customWidth="1"/>
    <col min="12" max="12" width="5.7109375" style="22" customWidth="1"/>
    <col min="13" max="13" width="6.8515625" style="22" customWidth="1"/>
    <col min="14" max="14" width="6.28125" style="207" customWidth="1"/>
    <col min="15" max="15" width="9.28125" style="207" bestFit="1" customWidth="1"/>
    <col min="16" max="16384" width="9.140625" style="22" customWidth="1"/>
  </cols>
  <sheetData>
    <row r="1" spans="1:15" s="194" customFormat="1" ht="67.5" customHeight="1">
      <c r="A1" s="236" t="s">
        <v>384</v>
      </c>
      <c r="B1" s="279" t="s">
        <v>385</v>
      </c>
      <c r="C1" s="280" t="s">
        <v>390</v>
      </c>
      <c r="D1" s="138" t="s">
        <v>389</v>
      </c>
      <c r="E1" s="237" t="s">
        <v>387</v>
      </c>
      <c r="F1" s="237" t="s">
        <v>397</v>
      </c>
      <c r="G1" s="238" t="s">
        <v>381</v>
      </c>
      <c r="H1" s="238" t="s">
        <v>392</v>
      </c>
      <c r="I1" s="238" t="s">
        <v>388</v>
      </c>
      <c r="J1" s="243" t="s">
        <v>393</v>
      </c>
      <c r="K1" s="239" t="s">
        <v>382</v>
      </c>
      <c r="L1" s="238" t="s">
        <v>383</v>
      </c>
      <c r="M1" s="238" t="s">
        <v>394</v>
      </c>
      <c r="N1" s="240" t="s">
        <v>395</v>
      </c>
      <c r="O1" s="240" t="s">
        <v>396</v>
      </c>
    </row>
    <row r="2" spans="1:15" s="288" customFormat="1" ht="15" customHeight="1">
      <c r="A2" s="281"/>
      <c r="B2" s="282"/>
      <c r="C2" s="283" t="s">
        <v>391</v>
      </c>
      <c r="D2" s="284"/>
      <c r="E2" s="285"/>
      <c r="F2" s="286"/>
      <c r="G2" s="286"/>
      <c r="H2" s="286"/>
      <c r="I2" s="286"/>
      <c r="J2" s="287"/>
      <c r="K2" s="286"/>
      <c r="N2" s="289"/>
      <c r="O2" s="289"/>
    </row>
    <row r="3" spans="1:15" ht="27" customHeight="1">
      <c r="A3" s="220" t="s">
        <v>374</v>
      </c>
      <c r="B3" s="383">
        <v>29</v>
      </c>
      <c r="C3" s="161" t="s">
        <v>375</v>
      </c>
      <c r="D3" s="147">
        <v>30</v>
      </c>
      <c r="E3" s="386">
        <v>3150</v>
      </c>
      <c r="F3" s="360" t="s">
        <v>101</v>
      </c>
      <c r="G3" s="133" t="s">
        <v>102</v>
      </c>
      <c r="H3" s="133">
        <v>20</v>
      </c>
      <c r="I3" s="133">
        <v>600</v>
      </c>
      <c r="J3" s="374">
        <v>1800</v>
      </c>
      <c r="K3" s="197">
        <v>0.04</v>
      </c>
      <c r="L3" s="133">
        <v>5</v>
      </c>
      <c r="M3" s="378">
        <v>35</v>
      </c>
      <c r="N3" s="380">
        <f>50*1800/1800</f>
        <v>50</v>
      </c>
      <c r="O3" s="380">
        <f>SUM(M3:N3)</f>
        <v>85</v>
      </c>
    </row>
    <row r="4" spans="1:15" ht="27" customHeight="1">
      <c r="A4" s="220" t="s">
        <v>374</v>
      </c>
      <c r="B4" s="384"/>
      <c r="C4" s="161" t="s">
        <v>376</v>
      </c>
      <c r="D4" s="147">
        <v>30</v>
      </c>
      <c r="E4" s="387"/>
      <c r="F4" s="360"/>
      <c r="G4" s="133" t="s">
        <v>103</v>
      </c>
      <c r="H4" s="133">
        <v>20</v>
      </c>
      <c r="I4" s="133">
        <v>600</v>
      </c>
      <c r="J4" s="399"/>
      <c r="K4" s="197">
        <v>0.04</v>
      </c>
      <c r="L4" s="133">
        <v>5</v>
      </c>
      <c r="M4" s="389"/>
      <c r="N4" s="382"/>
      <c r="O4" s="382"/>
    </row>
    <row r="5" spans="1:15" ht="27" customHeight="1">
      <c r="A5" s="220" t="s">
        <v>374</v>
      </c>
      <c r="B5" s="385"/>
      <c r="C5" s="161" t="s">
        <v>377</v>
      </c>
      <c r="D5" s="147">
        <v>30</v>
      </c>
      <c r="E5" s="388"/>
      <c r="F5" s="360"/>
      <c r="G5" s="133" t="s">
        <v>104</v>
      </c>
      <c r="H5" s="133">
        <v>20</v>
      </c>
      <c r="I5" s="133">
        <v>600</v>
      </c>
      <c r="J5" s="390"/>
      <c r="K5" s="197">
        <v>0.04</v>
      </c>
      <c r="L5" s="133">
        <v>5</v>
      </c>
      <c r="M5" s="379"/>
      <c r="N5" s="381"/>
      <c r="O5" s="381"/>
    </row>
    <row r="6" spans="1:15" s="221" customFormat="1" ht="9" customHeight="1">
      <c r="A6" s="228"/>
      <c r="B6" s="229"/>
      <c r="C6" s="278"/>
      <c r="D6" s="231"/>
      <c r="E6" s="225"/>
      <c r="J6" s="245"/>
      <c r="N6" s="227"/>
      <c r="O6" s="227"/>
    </row>
    <row r="7" spans="1:15" ht="27" customHeight="1">
      <c r="A7" s="220" t="s">
        <v>371</v>
      </c>
      <c r="B7" s="383">
        <v>30</v>
      </c>
      <c r="C7" s="161" t="s">
        <v>322</v>
      </c>
      <c r="D7" s="147">
        <v>10</v>
      </c>
      <c r="E7" s="386">
        <f>(10*1290)+(10*1980)+(10*2376)+(10*3348)</f>
        <v>89940</v>
      </c>
      <c r="F7" s="360" t="s">
        <v>398</v>
      </c>
      <c r="G7" s="133" t="s">
        <v>4</v>
      </c>
      <c r="H7" s="203">
        <v>400</v>
      </c>
      <c r="I7" s="203">
        <f>H7*D7</f>
        <v>4000</v>
      </c>
      <c r="J7" s="373">
        <f>SUM(I7:I10)</f>
        <v>42640</v>
      </c>
      <c r="K7" s="197">
        <v>0.04</v>
      </c>
      <c r="L7" s="133">
        <v>1</v>
      </c>
      <c r="M7" s="401">
        <v>42</v>
      </c>
      <c r="N7" s="380">
        <f>50*42640/42640</f>
        <v>50</v>
      </c>
      <c r="O7" s="380">
        <f>SUM(M7:N7)</f>
        <v>92</v>
      </c>
    </row>
    <row r="8" spans="1:15" ht="27" customHeight="1">
      <c r="A8" s="220" t="s">
        <v>371</v>
      </c>
      <c r="B8" s="384"/>
      <c r="C8" s="161" t="s">
        <v>321</v>
      </c>
      <c r="D8" s="147">
        <v>10</v>
      </c>
      <c r="E8" s="387"/>
      <c r="F8" s="360"/>
      <c r="G8" s="133" t="s">
        <v>5</v>
      </c>
      <c r="H8" s="203">
        <v>1057</v>
      </c>
      <c r="I8" s="203">
        <f>H8*D8</f>
        <v>10570</v>
      </c>
      <c r="J8" s="373"/>
      <c r="K8" s="197">
        <v>0.04</v>
      </c>
      <c r="L8" s="133">
        <v>1</v>
      </c>
      <c r="M8" s="402"/>
      <c r="N8" s="382"/>
      <c r="O8" s="382"/>
    </row>
    <row r="9" spans="1:15" ht="27" customHeight="1">
      <c r="A9" s="220" t="s">
        <v>371</v>
      </c>
      <c r="B9" s="384"/>
      <c r="C9" s="161" t="s">
        <v>323</v>
      </c>
      <c r="D9" s="147">
        <v>10</v>
      </c>
      <c r="E9" s="387"/>
      <c r="F9" s="360"/>
      <c r="G9" s="133" t="s">
        <v>5</v>
      </c>
      <c r="H9" s="203">
        <v>1057</v>
      </c>
      <c r="I9" s="203">
        <f>H9*D9</f>
        <v>10570</v>
      </c>
      <c r="J9" s="373"/>
      <c r="K9" s="197">
        <v>0.04</v>
      </c>
      <c r="L9" s="133">
        <v>1</v>
      </c>
      <c r="M9" s="402"/>
      <c r="N9" s="382"/>
      <c r="O9" s="382"/>
    </row>
    <row r="10" spans="1:15" ht="27" customHeight="1">
      <c r="A10" s="220" t="s">
        <v>371</v>
      </c>
      <c r="B10" s="385"/>
      <c r="C10" s="161" t="s">
        <v>324</v>
      </c>
      <c r="D10" s="147">
        <v>10</v>
      </c>
      <c r="E10" s="388"/>
      <c r="F10" s="360"/>
      <c r="G10" s="133" t="s">
        <v>6</v>
      </c>
      <c r="H10" s="203">
        <v>1750</v>
      </c>
      <c r="I10" s="203">
        <f>H10*D10</f>
        <v>17500</v>
      </c>
      <c r="J10" s="373"/>
      <c r="K10" s="197">
        <v>0.04</v>
      </c>
      <c r="L10" s="133">
        <v>1</v>
      </c>
      <c r="M10" s="403"/>
      <c r="N10" s="381"/>
      <c r="O10" s="381"/>
    </row>
    <row r="11" spans="1:15" s="221" customFormat="1" ht="9" customHeight="1">
      <c r="A11" s="228"/>
      <c r="B11" s="229"/>
      <c r="C11" s="278"/>
      <c r="D11" s="231"/>
      <c r="E11" s="225"/>
      <c r="J11" s="245"/>
      <c r="N11" s="227"/>
      <c r="O11" s="227"/>
    </row>
    <row r="12" spans="1:15" ht="27" customHeight="1">
      <c r="A12" s="220" t="s">
        <v>371</v>
      </c>
      <c r="B12" s="383">
        <v>31</v>
      </c>
      <c r="C12" s="161" t="s">
        <v>325</v>
      </c>
      <c r="D12" s="147">
        <v>15</v>
      </c>
      <c r="E12" s="386">
        <v>1050</v>
      </c>
      <c r="F12" s="360" t="s">
        <v>114</v>
      </c>
      <c r="G12" s="138" t="s">
        <v>116</v>
      </c>
      <c r="H12" s="203">
        <v>1140</v>
      </c>
      <c r="I12" s="203">
        <v>17100</v>
      </c>
      <c r="J12" s="373">
        <v>36555</v>
      </c>
      <c r="K12" s="197">
        <v>0.04</v>
      </c>
      <c r="L12" s="138" t="s">
        <v>115</v>
      </c>
      <c r="M12" s="378">
        <v>41</v>
      </c>
      <c r="N12" s="380">
        <v>50</v>
      </c>
      <c r="O12" s="380">
        <f>SUM(M12:N12)</f>
        <v>91</v>
      </c>
    </row>
    <row r="13" spans="1:15" ht="27" customHeight="1">
      <c r="A13" s="220" t="s">
        <v>371</v>
      </c>
      <c r="B13" s="385"/>
      <c r="C13" s="161" t="s">
        <v>326</v>
      </c>
      <c r="D13" s="147">
        <v>15</v>
      </c>
      <c r="E13" s="388"/>
      <c r="F13" s="360"/>
      <c r="G13" s="138" t="s">
        <v>117</v>
      </c>
      <c r="H13" s="203">
        <v>1297</v>
      </c>
      <c r="I13" s="203">
        <v>19455</v>
      </c>
      <c r="J13" s="373"/>
      <c r="K13" s="197">
        <v>0.04</v>
      </c>
      <c r="L13" s="138" t="s">
        <v>118</v>
      </c>
      <c r="M13" s="379"/>
      <c r="N13" s="381"/>
      <c r="O13" s="381"/>
    </row>
    <row r="14" spans="1:15" s="221" customFormat="1" ht="9" customHeight="1">
      <c r="A14" s="228"/>
      <c r="B14" s="229"/>
      <c r="C14" s="278"/>
      <c r="D14" s="231"/>
      <c r="E14" s="225"/>
      <c r="J14" s="245"/>
      <c r="N14" s="227"/>
      <c r="O14" s="227"/>
    </row>
    <row r="15" spans="1:15" ht="27" customHeight="1">
      <c r="A15" s="220" t="s">
        <v>371</v>
      </c>
      <c r="B15" s="383">
        <v>32</v>
      </c>
      <c r="C15" s="161" t="s">
        <v>314</v>
      </c>
      <c r="D15" s="147">
        <v>100</v>
      </c>
      <c r="E15" s="386">
        <f>(100*126)+(10*168)+(10*525)</f>
        <v>19530</v>
      </c>
      <c r="F15" s="360" t="s">
        <v>7</v>
      </c>
      <c r="G15" s="133" t="s">
        <v>17</v>
      </c>
      <c r="H15" s="214">
        <v>90.3</v>
      </c>
      <c r="I15" s="214">
        <f>D15*H15</f>
        <v>9030</v>
      </c>
      <c r="J15" s="391">
        <f>SUM(I15:I17)</f>
        <v>14982</v>
      </c>
      <c r="K15" s="197">
        <v>0.04</v>
      </c>
      <c r="L15" s="133">
        <v>3</v>
      </c>
      <c r="M15" s="378">
        <v>42</v>
      </c>
      <c r="N15" s="380">
        <f>50*14982/14982</f>
        <v>50</v>
      </c>
      <c r="O15" s="380">
        <f>SUM(M15:N15)</f>
        <v>92</v>
      </c>
    </row>
    <row r="16" spans="1:15" ht="27" customHeight="1">
      <c r="A16" s="220" t="s">
        <v>371</v>
      </c>
      <c r="B16" s="384"/>
      <c r="C16" s="161" t="s">
        <v>315</v>
      </c>
      <c r="D16" s="147">
        <v>10</v>
      </c>
      <c r="E16" s="387"/>
      <c r="F16" s="360"/>
      <c r="G16" s="133" t="s">
        <v>18</v>
      </c>
      <c r="H16" s="214">
        <v>172.2</v>
      </c>
      <c r="I16" s="214">
        <f>D16*H16</f>
        <v>1722</v>
      </c>
      <c r="J16" s="391"/>
      <c r="K16" s="197">
        <v>0.04</v>
      </c>
      <c r="L16" s="133">
        <v>3</v>
      </c>
      <c r="M16" s="389"/>
      <c r="N16" s="382"/>
      <c r="O16" s="382"/>
    </row>
    <row r="17" spans="1:15" ht="27" customHeight="1">
      <c r="A17" s="220" t="s">
        <v>371</v>
      </c>
      <c r="B17" s="385"/>
      <c r="C17" s="161" t="s">
        <v>316</v>
      </c>
      <c r="D17" s="147">
        <v>10</v>
      </c>
      <c r="E17" s="388"/>
      <c r="F17" s="360"/>
      <c r="G17" s="147" t="s">
        <v>19</v>
      </c>
      <c r="H17" s="214">
        <v>423</v>
      </c>
      <c r="I17" s="214">
        <f>D17*H17</f>
        <v>4230</v>
      </c>
      <c r="J17" s="391"/>
      <c r="K17" s="197">
        <v>0.04</v>
      </c>
      <c r="L17" s="133">
        <v>1</v>
      </c>
      <c r="M17" s="379"/>
      <c r="N17" s="381"/>
      <c r="O17" s="381"/>
    </row>
    <row r="18" spans="2:15" s="221" customFormat="1" ht="9" customHeight="1">
      <c r="B18" s="222"/>
      <c r="C18" s="223"/>
      <c r="D18" s="224"/>
      <c r="E18" s="225"/>
      <c r="F18" s="225"/>
      <c r="J18" s="245"/>
      <c r="K18" s="226"/>
      <c r="N18" s="227"/>
      <c r="O18" s="227"/>
    </row>
    <row r="19" spans="1:15" ht="27" customHeight="1">
      <c r="A19" s="220" t="s">
        <v>372</v>
      </c>
      <c r="B19" s="383">
        <v>33</v>
      </c>
      <c r="C19" s="161" t="s">
        <v>313</v>
      </c>
      <c r="D19" s="147">
        <v>10</v>
      </c>
      <c r="E19" s="386">
        <v>25180</v>
      </c>
      <c r="F19" s="360" t="s">
        <v>24</v>
      </c>
      <c r="G19" s="133" t="s">
        <v>58</v>
      </c>
      <c r="H19" s="133">
        <v>1425</v>
      </c>
      <c r="I19" s="133">
        <v>14250</v>
      </c>
      <c r="J19" s="373">
        <v>17651</v>
      </c>
      <c r="K19" s="197">
        <v>0.04</v>
      </c>
      <c r="L19" s="133">
        <v>1</v>
      </c>
      <c r="M19" s="378">
        <v>42</v>
      </c>
      <c r="N19" s="380">
        <v>50</v>
      </c>
      <c r="O19" s="380">
        <f>SUM(M19:N19)</f>
        <v>92</v>
      </c>
    </row>
    <row r="20" spans="1:15" ht="27" customHeight="1">
      <c r="A20" s="220" t="s">
        <v>372</v>
      </c>
      <c r="B20" s="384"/>
      <c r="C20" s="161" t="s">
        <v>312</v>
      </c>
      <c r="D20" s="147">
        <v>10</v>
      </c>
      <c r="E20" s="387"/>
      <c r="F20" s="360"/>
      <c r="G20" s="133" t="s">
        <v>59</v>
      </c>
      <c r="H20" s="133">
        <v>163.4</v>
      </c>
      <c r="I20" s="133">
        <v>1634</v>
      </c>
      <c r="J20" s="373"/>
      <c r="K20" s="197">
        <v>0.04</v>
      </c>
      <c r="L20" s="133">
        <v>1</v>
      </c>
      <c r="M20" s="389"/>
      <c r="N20" s="382"/>
      <c r="O20" s="382"/>
    </row>
    <row r="21" spans="1:15" ht="27" customHeight="1">
      <c r="A21" s="220" t="s">
        <v>372</v>
      </c>
      <c r="B21" s="385"/>
      <c r="C21" s="161" t="s">
        <v>311</v>
      </c>
      <c r="D21" s="147">
        <v>10</v>
      </c>
      <c r="E21" s="388"/>
      <c r="F21" s="360"/>
      <c r="G21" s="133" t="s">
        <v>60</v>
      </c>
      <c r="H21" s="133">
        <v>176.7</v>
      </c>
      <c r="I21" s="133">
        <v>1767</v>
      </c>
      <c r="J21" s="373"/>
      <c r="K21" s="197">
        <v>0.04</v>
      </c>
      <c r="L21" s="133">
        <v>1</v>
      </c>
      <c r="M21" s="379"/>
      <c r="N21" s="381"/>
      <c r="O21" s="381"/>
    </row>
    <row r="22" spans="1:15" s="221" customFormat="1" ht="9" customHeight="1">
      <c r="A22" s="228"/>
      <c r="B22" s="229"/>
      <c r="C22" s="230"/>
      <c r="D22" s="231"/>
      <c r="E22" s="225"/>
      <c r="J22" s="245"/>
      <c r="N22" s="227"/>
      <c r="O22" s="227"/>
    </row>
    <row r="23" spans="1:15" ht="27" customHeight="1">
      <c r="A23" s="220" t="s">
        <v>373</v>
      </c>
      <c r="B23" s="383">
        <v>34</v>
      </c>
      <c r="C23" s="161" t="s">
        <v>317</v>
      </c>
      <c r="D23" s="147">
        <v>10</v>
      </c>
      <c r="E23" s="386">
        <v>2500</v>
      </c>
      <c r="F23" s="360" t="s">
        <v>7</v>
      </c>
      <c r="G23" s="133" t="s">
        <v>20</v>
      </c>
      <c r="H23" s="214">
        <v>197.4</v>
      </c>
      <c r="I23" s="214">
        <f>D23*H23</f>
        <v>1974</v>
      </c>
      <c r="J23" s="400">
        <f>SUM(I23:I24)</f>
        <v>4158</v>
      </c>
      <c r="K23" s="197">
        <v>0.04</v>
      </c>
      <c r="L23" s="133">
        <v>3</v>
      </c>
      <c r="M23" s="378">
        <v>42</v>
      </c>
      <c r="N23" s="380">
        <v>50</v>
      </c>
      <c r="O23" s="380">
        <f>SUM(M23:N23)</f>
        <v>92</v>
      </c>
    </row>
    <row r="24" spans="1:15" ht="27" customHeight="1">
      <c r="A24" s="220" t="s">
        <v>373</v>
      </c>
      <c r="B24" s="385"/>
      <c r="C24" s="161" t="s">
        <v>318</v>
      </c>
      <c r="D24" s="147">
        <v>10</v>
      </c>
      <c r="E24" s="388"/>
      <c r="F24" s="360"/>
      <c r="G24" s="133" t="s">
        <v>21</v>
      </c>
      <c r="H24" s="214">
        <v>218.4</v>
      </c>
      <c r="I24" s="214">
        <f>D24*H24</f>
        <v>2184</v>
      </c>
      <c r="J24" s="400"/>
      <c r="K24" s="277"/>
      <c r="L24" s="133">
        <v>3</v>
      </c>
      <c r="M24" s="379"/>
      <c r="N24" s="381"/>
      <c r="O24" s="381"/>
    </row>
    <row r="25" spans="1:15" s="221" customFormat="1" ht="9" customHeight="1">
      <c r="A25" s="228"/>
      <c r="B25" s="229"/>
      <c r="C25" s="230"/>
      <c r="D25" s="231"/>
      <c r="E25" s="225"/>
      <c r="J25" s="245"/>
      <c r="N25" s="227"/>
      <c r="O25" s="227"/>
    </row>
    <row r="26" spans="1:15" ht="27" customHeight="1">
      <c r="A26" s="220" t="s">
        <v>374</v>
      </c>
      <c r="B26" s="383">
        <v>35</v>
      </c>
      <c r="C26" s="161" t="s">
        <v>319</v>
      </c>
      <c r="D26" s="147">
        <v>10</v>
      </c>
      <c r="E26" s="386">
        <v>5270</v>
      </c>
      <c r="F26" s="360" t="s">
        <v>7</v>
      </c>
      <c r="G26" s="133" t="s">
        <v>22</v>
      </c>
      <c r="H26" s="214">
        <v>178.5</v>
      </c>
      <c r="I26" s="214">
        <f>D26*H26</f>
        <v>1785</v>
      </c>
      <c r="J26" s="391">
        <f>SUM(I26:I27)</f>
        <v>3689</v>
      </c>
      <c r="K26" s="197">
        <v>0.04</v>
      </c>
      <c r="L26" s="133">
        <v>3</v>
      </c>
      <c r="M26" s="378">
        <v>42</v>
      </c>
      <c r="N26" s="380">
        <v>50</v>
      </c>
      <c r="O26" s="380">
        <f>SUM(M26:N26)</f>
        <v>92</v>
      </c>
    </row>
    <row r="27" spans="1:15" ht="27" customHeight="1">
      <c r="A27" s="220" t="s">
        <v>374</v>
      </c>
      <c r="B27" s="385"/>
      <c r="C27" s="161" t="s">
        <v>320</v>
      </c>
      <c r="D27" s="147">
        <v>10</v>
      </c>
      <c r="E27" s="388"/>
      <c r="F27" s="360"/>
      <c r="G27" s="133" t="s">
        <v>23</v>
      </c>
      <c r="H27" s="214">
        <v>190.4</v>
      </c>
      <c r="I27" s="214">
        <f>D27*H27</f>
        <v>1904</v>
      </c>
      <c r="J27" s="391"/>
      <c r="K27" s="277"/>
      <c r="L27" s="133">
        <v>3</v>
      </c>
      <c r="M27" s="379"/>
      <c r="N27" s="381"/>
      <c r="O27" s="381"/>
    </row>
    <row r="28" spans="1:15" s="221" customFormat="1" ht="9" customHeight="1">
      <c r="A28" s="228"/>
      <c r="B28" s="229"/>
      <c r="C28" s="230"/>
      <c r="D28" s="231"/>
      <c r="E28" s="225"/>
      <c r="J28" s="245"/>
      <c r="N28" s="227"/>
      <c r="O28" s="227"/>
    </row>
    <row r="29" spans="1:15" ht="27" customHeight="1">
      <c r="A29" s="220" t="s">
        <v>378</v>
      </c>
      <c r="B29" s="383">
        <v>36</v>
      </c>
      <c r="C29" s="161" t="s">
        <v>327</v>
      </c>
      <c r="E29" s="386">
        <v>4800</v>
      </c>
      <c r="F29" s="360" t="s">
        <v>114</v>
      </c>
      <c r="G29" s="133"/>
      <c r="H29" s="203"/>
      <c r="I29" s="203"/>
      <c r="J29" s="373">
        <v>2424</v>
      </c>
      <c r="K29" s="197"/>
      <c r="L29" s="133"/>
      <c r="M29" s="378">
        <v>41</v>
      </c>
      <c r="N29" s="380">
        <v>50</v>
      </c>
      <c r="O29" s="380">
        <f>SUM(M29:N29)</f>
        <v>91</v>
      </c>
    </row>
    <row r="30" spans="1:15" ht="27" customHeight="1">
      <c r="A30" s="220"/>
      <c r="B30" s="384"/>
      <c r="C30" s="161" t="s">
        <v>329</v>
      </c>
      <c r="D30" s="147">
        <v>6</v>
      </c>
      <c r="E30" s="387"/>
      <c r="F30" s="360"/>
      <c r="G30" s="138" t="s">
        <v>119</v>
      </c>
      <c r="H30" s="203">
        <v>202</v>
      </c>
      <c r="I30" s="203">
        <v>1212</v>
      </c>
      <c r="J30" s="373"/>
      <c r="K30" s="197">
        <v>0.2</v>
      </c>
      <c r="L30" s="138" t="s">
        <v>121</v>
      </c>
      <c r="M30" s="389"/>
      <c r="N30" s="382"/>
      <c r="O30" s="382"/>
    </row>
    <row r="31" spans="1:15" ht="27" customHeight="1">
      <c r="A31" s="220"/>
      <c r="B31" s="385"/>
      <c r="C31" s="161" t="s">
        <v>328</v>
      </c>
      <c r="D31" s="147">
        <v>6</v>
      </c>
      <c r="E31" s="388"/>
      <c r="F31" s="360"/>
      <c r="G31" s="138" t="s">
        <v>120</v>
      </c>
      <c r="H31" s="203">
        <v>202</v>
      </c>
      <c r="I31" s="203">
        <v>1212</v>
      </c>
      <c r="J31" s="373"/>
      <c r="K31" s="197">
        <v>0.2</v>
      </c>
      <c r="L31" s="138" t="s">
        <v>122</v>
      </c>
      <c r="M31" s="379"/>
      <c r="N31" s="381"/>
      <c r="O31" s="381"/>
    </row>
    <row r="32" spans="2:15" s="134" customFormat="1" ht="13.5" customHeight="1">
      <c r="B32" s="202"/>
      <c r="C32" s="164"/>
      <c r="D32" s="155"/>
      <c r="E32" s="135"/>
      <c r="F32" s="135"/>
      <c r="J32" s="210"/>
      <c r="K32" s="199"/>
      <c r="N32" s="200"/>
      <c r="O32" s="200"/>
    </row>
    <row r="33" spans="2:15" s="134" customFormat="1" ht="13.5" customHeight="1">
      <c r="B33" s="202"/>
      <c r="C33" s="164"/>
      <c r="D33" s="155"/>
      <c r="E33" s="135"/>
      <c r="F33" s="135"/>
      <c r="J33" s="210"/>
      <c r="K33" s="199"/>
      <c r="N33" s="200"/>
      <c r="O33" s="200"/>
    </row>
    <row r="34" spans="2:15" s="134" customFormat="1" ht="13.5" customHeight="1">
      <c r="B34" s="202"/>
      <c r="C34" s="164"/>
      <c r="D34" s="155"/>
      <c r="E34" s="135"/>
      <c r="F34" s="135"/>
      <c r="J34" s="209">
        <v>2424</v>
      </c>
      <c r="K34" s="339">
        <v>0.2</v>
      </c>
      <c r="N34" s="200"/>
      <c r="O34" s="200"/>
    </row>
    <row r="35" spans="2:15" s="134" customFormat="1" ht="13.5" customHeight="1">
      <c r="B35" s="202"/>
      <c r="C35" s="164"/>
      <c r="D35" s="155"/>
      <c r="E35" s="135"/>
      <c r="F35" s="135"/>
      <c r="J35" s="210"/>
      <c r="K35" s="317"/>
      <c r="N35" s="200"/>
      <c r="O35" s="200"/>
    </row>
    <row r="36" spans="2:15" s="134" customFormat="1" ht="13.5" customHeight="1">
      <c r="B36" s="202"/>
      <c r="C36" s="164"/>
      <c r="D36" s="155"/>
      <c r="E36" s="135"/>
      <c r="F36" s="135"/>
      <c r="J36" s="210"/>
      <c r="K36" s="317"/>
      <c r="N36" s="200"/>
      <c r="O36" s="200"/>
    </row>
    <row r="37" spans="2:15" s="134" customFormat="1" ht="13.5" customHeight="1">
      <c r="B37" s="202"/>
      <c r="C37" s="164"/>
      <c r="D37" s="155"/>
      <c r="E37" s="135"/>
      <c r="F37" s="135"/>
      <c r="J37" s="210"/>
      <c r="K37" s="199"/>
      <c r="N37" s="200"/>
      <c r="O37" s="200"/>
    </row>
    <row r="38" spans="2:15" s="134" customFormat="1" ht="13.5" customHeight="1" thickBot="1">
      <c r="B38" s="202"/>
      <c r="C38" s="164"/>
      <c r="D38" s="155"/>
      <c r="E38" s="135"/>
      <c r="F38" s="135"/>
      <c r="J38" s="210"/>
      <c r="K38" s="199"/>
      <c r="N38" s="200"/>
      <c r="O38" s="200"/>
    </row>
    <row r="39" spans="2:15" s="134" customFormat="1" ht="13.5" customHeight="1" thickBot="1">
      <c r="B39" s="202"/>
      <c r="C39" s="164"/>
      <c r="D39" s="155"/>
      <c r="E39" s="135"/>
      <c r="F39" s="135"/>
      <c r="J39" s="315">
        <f>J3+J7+J12+J15+J19+J23+J26</f>
        <v>121475</v>
      </c>
      <c r="K39" s="317">
        <v>0.04</v>
      </c>
      <c r="N39" s="200"/>
      <c r="O39" s="200"/>
    </row>
    <row r="40" spans="2:15" s="134" customFormat="1" ht="13.5" customHeight="1">
      <c r="B40" s="202"/>
      <c r="C40" s="164"/>
      <c r="D40" s="155"/>
      <c r="E40" s="135"/>
      <c r="F40" s="135"/>
      <c r="J40" s="210"/>
      <c r="K40" s="199"/>
      <c r="N40" s="200"/>
      <c r="O40" s="200"/>
    </row>
    <row r="41" spans="2:15" s="134" customFormat="1" ht="13.5" customHeight="1">
      <c r="B41" s="202"/>
      <c r="C41" s="164"/>
      <c r="D41" s="155"/>
      <c r="E41" s="135"/>
      <c r="F41" s="135"/>
      <c r="J41" s="210"/>
      <c r="K41" s="199"/>
      <c r="N41" s="200"/>
      <c r="O41" s="200"/>
    </row>
    <row r="42" spans="2:15" s="134" customFormat="1" ht="13.5" customHeight="1">
      <c r="B42" s="202"/>
      <c r="C42" s="164"/>
      <c r="D42" s="155"/>
      <c r="E42" s="135"/>
      <c r="F42" s="135"/>
      <c r="J42" s="210"/>
      <c r="K42" s="199"/>
      <c r="N42" s="200"/>
      <c r="O42" s="200"/>
    </row>
    <row r="43" spans="2:15" s="134" customFormat="1" ht="13.5" customHeight="1">
      <c r="B43" s="202"/>
      <c r="C43" s="164"/>
      <c r="D43" s="155"/>
      <c r="E43" s="135"/>
      <c r="F43" s="135"/>
      <c r="J43" s="210"/>
      <c r="K43" s="199"/>
      <c r="N43" s="200"/>
      <c r="O43" s="200"/>
    </row>
    <row r="44" spans="2:15" s="134" customFormat="1" ht="13.5" customHeight="1">
      <c r="B44" s="202"/>
      <c r="C44" s="164"/>
      <c r="D44" s="155"/>
      <c r="E44" s="135"/>
      <c r="F44" s="135"/>
      <c r="J44" s="210"/>
      <c r="K44" s="199"/>
      <c r="N44" s="200"/>
      <c r="O44" s="200"/>
    </row>
    <row r="45" spans="2:15" s="134" customFormat="1" ht="13.5" customHeight="1">
      <c r="B45" s="202"/>
      <c r="C45" s="164"/>
      <c r="D45" s="155"/>
      <c r="E45" s="135"/>
      <c r="F45" s="135"/>
      <c r="J45" s="210"/>
      <c r="K45" s="199"/>
      <c r="N45" s="200"/>
      <c r="O45" s="200"/>
    </row>
    <row r="46" spans="2:15" s="134" customFormat="1" ht="13.5" customHeight="1">
      <c r="B46" s="202"/>
      <c r="C46" s="164"/>
      <c r="D46" s="155"/>
      <c r="E46" s="135"/>
      <c r="F46" s="135"/>
      <c r="J46" s="210"/>
      <c r="K46" s="199"/>
      <c r="N46" s="200"/>
      <c r="O46" s="200"/>
    </row>
    <row r="47" spans="2:15" s="134" customFormat="1" ht="13.5" customHeight="1">
      <c r="B47" s="202"/>
      <c r="C47" s="164"/>
      <c r="D47" s="155"/>
      <c r="E47" s="135"/>
      <c r="F47" s="135"/>
      <c r="J47" s="210"/>
      <c r="K47" s="199"/>
      <c r="N47" s="200"/>
      <c r="O47" s="200"/>
    </row>
    <row r="48" spans="2:15" s="134" customFormat="1" ht="13.5" customHeight="1">
      <c r="B48" s="202"/>
      <c r="C48" s="164"/>
      <c r="D48" s="155"/>
      <c r="E48" s="135"/>
      <c r="F48" s="135"/>
      <c r="J48" s="210"/>
      <c r="K48" s="199"/>
      <c r="N48" s="200"/>
      <c r="O48" s="200"/>
    </row>
    <row r="49" spans="2:15" s="134" customFormat="1" ht="13.5" customHeight="1">
      <c r="B49" s="202"/>
      <c r="C49" s="164"/>
      <c r="D49" s="155"/>
      <c r="E49" s="135"/>
      <c r="F49" s="135"/>
      <c r="J49" s="210"/>
      <c r="K49" s="199"/>
      <c r="N49" s="200"/>
      <c r="O49" s="200"/>
    </row>
    <row r="50" spans="2:15" s="134" customFormat="1" ht="13.5" customHeight="1">
      <c r="B50" s="202"/>
      <c r="C50" s="164"/>
      <c r="D50" s="155"/>
      <c r="E50" s="135"/>
      <c r="F50" s="135"/>
      <c r="J50" s="210"/>
      <c r="K50" s="199"/>
      <c r="N50" s="200"/>
      <c r="O50" s="200"/>
    </row>
    <row r="51" spans="2:15" s="134" customFormat="1" ht="13.5" customHeight="1">
      <c r="B51" s="202"/>
      <c r="C51" s="164"/>
      <c r="D51" s="155"/>
      <c r="E51" s="135"/>
      <c r="F51" s="135"/>
      <c r="J51" s="210"/>
      <c r="K51" s="199"/>
      <c r="N51" s="200"/>
      <c r="O51" s="200"/>
    </row>
    <row r="52" spans="2:15" s="134" customFormat="1" ht="13.5" customHeight="1">
      <c r="B52" s="202"/>
      <c r="C52" s="164"/>
      <c r="D52" s="155"/>
      <c r="E52" s="135"/>
      <c r="F52" s="135"/>
      <c r="J52" s="210"/>
      <c r="K52" s="199"/>
      <c r="N52" s="200"/>
      <c r="O52" s="200"/>
    </row>
    <row r="53" spans="2:15" s="134" customFormat="1" ht="13.5" customHeight="1">
      <c r="B53" s="202"/>
      <c r="C53" s="164"/>
      <c r="D53" s="155"/>
      <c r="E53" s="135"/>
      <c r="F53" s="135"/>
      <c r="J53" s="210"/>
      <c r="K53" s="199"/>
      <c r="N53" s="200"/>
      <c r="O53" s="200"/>
    </row>
    <row r="54" spans="2:15" s="134" customFormat="1" ht="13.5" customHeight="1">
      <c r="B54" s="202"/>
      <c r="C54" s="164"/>
      <c r="D54" s="155"/>
      <c r="E54" s="135"/>
      <c r="F54" s="135"/>
      <c r="J54" s="210"/>
      <c r="K54" s="199"/>
      <c r="N54" s="200"/>
      <c r="O54" s="200"/>
    </row>
    <row r="55" spans="2:15" s="134" customFormat="1" ht="13.5" customHeight="1">
      <c r="B55" s="202"/>
      <c r="C55" s="164"/>
      <c r="D55" s="155"/>
      <c r="E55" s="135"/>
      <c r="F55" s="135"/>
      <c r="J55" s="210"/>
      <c r="K55" s="199"/>
      <c r="N55" s="200"/>
      <c r="O55" s="200"/>
    </row>
    <row r="56" spans="2:15" s="134" customFormat="1" ht="13.5" customHeight="1">
      <c r="B56" s="202"/>
      <c r="C56" s="164"/>
      <c r="D56" s="155"/>
      <c r="E56" s="135"/>
      <c r="F56" s="135"/>
      <c r="J56" s="210"/>
      <c r="K56" s="199"/>
      <c r="N56" s="200"/>
      <c r="O56" s="200"/>
    </row>
    <row r="57" spans="2:15" s="134" customFormat="1" ht="13.5" customHeight="1">
      <c r="B57" s="202"/>
      <c r="C57" s="164"/>
      <c r="D57" s="155"/>
      <c r="E57" s="135"/>
      <c r="F57" s="135"/>
      <c r="J57" s="210"/>
      <c r="K57" s="199"/>
      <c r="N57" s="200"/>
      <c r="O57" s="200"/>
    </row>
    <row r="58" spans="2:15" s="134" customFormat="1" ht="13.5" customHeight="1">
      <c r="B58" s="202"/>
      <c r="C58" s="164"/>
      <c r="D58" s="155"/>
      <c r="E58" s="135"/>
      <c r="F58" s="135"/>
      <c r="J58" s="210"/>
      <c r="K58" s="199"/>
      <c r="N58" s="200"/>
      <c r="O58" s="200"/>
    </row>
    <row r="59" spans="2:15" s="134" customFormat="1" ht="13.5" customHeight="1">
      <c r="B59" s="202"/>
      <c r="C59" s="164"/>
      <c r="D59" s="155"/>
      <c r="E59" s="135"/>
      <c r="F59" s="135"/>
      <c r="J59" s="210"/>
      <c r="K59" s="199"/>
      <c r="N59" s="200"/>
      <c r="O59" s="200"/>
    </row>
    <row r="60" spans="2:15" s="134" customFormat="1" ht="13.5" customHeight="1">
      <c r="B60" s="202"/>
      <c r="C60" s="164"/>
      <c r="D60" s="155"/>
      <c r="E60" s="135"/>
      <c r="F60" s="135"/>
      <c r="J60" s="210"/>
      <c r="K60" s="199"/>
      <c r="N60" s="200"/>
      <c r="O60" s="200"/>
    </row>
    <row r="61" spans="2:15" s="134" customFormat="1" ht="13.5" customHeight="1">
      <c r="B61" s="202"/>
      <c r="C61" s="164"/>
      <c r="D61" s="155"/>
      <c r="E61" s="135"/>
      <c r="F61" s="135"/>
      <c r="J61" s="210"/>
      <c r="K61" s="199"/>
      <c r="N61" s="200"/>
      <c r="O61" s="200"/>
    </row>
    <row r="62" spans="2:15" s="134" customFormat="1" ht="13.5" customHeight="1">
      <c r="B62" s="202"/>
      <c r="C62" s="164"/>
      <c r="D62" s="155"/>
      <c r="E62" s="135"/>
      <c r="F62" s="135"/>
      <c r="J62" s="210"/>
      <c r="K62" s="199"/>
      <c r="N62" s="200"/>
      <c r="O62" s="200"/>
    </row>
    <row r="63" spans="2:15" s="134" customFormat="1" ht="13.5" customHeight="1">
      <c r="B63" s="202"/>
      <c r="C63" s="164"/>
      <c r="D63" s="155"/>
      <c r="E63" s="135"/>
      <c r="F63" s="135"/>
      <c r="J63" s="210"/>
      <c r="K63" s="199"/>
      <c r="N63" s="200"/>
      <c r="O63" s="200"/>
    </row>
    <row r="64" spans="2:15" s="134" customFormat="1" ht="13.5" customHeight="1">
      <c r="B64" s="202"/>
      <c r="C64" s="164"/>
      <c r="D64" s="155"/>
      <c r="E64" s="135"/>
      <c r="F64" s="135"/>
      <c r="J64" s="210"/>
      <c r="K64" s="199"/>
      <c r="N64" s="200"/>
      <c r="O64" s="200"/>
    </row>
    <row r="65" spans="2:15" s="134" customFormat="1" ht="13.5" customHeight="1">
      <c r="B65" s="202"/>
      <c r="C65" s="164"/>
      <c r="D65" s="155"/>
      <c r="E65" s="135"/>
      <c r="F65" s="135"/>
      <c r="J65" s="210"/>
      <c r="K65" s="199"/>
      <c r="N65" s="200"/>
      <c r="O65" s="200"/>
    </row>
    <row r="66" spans="2:15" s="134" customFormat="1" ht="13.5" customHeight="1">
      <c r="B66" s="202"/>
      <c r="C66" s="164"/>
      <c r="D66" s="155"/>
      <c r="E66" s="135"/>
      <c r="F66" s="135"/>
      <c r="J66" s="210"/>
      <c r="K66" s="199"/>
      <c r="N66" s="200"/>
      <c r="O66" s="200"/>
    </row>
    <row r="67" spans="2:15" s="134" customFormat="1" ht="13.5" customHeight="1">
      <c r="B67" s="202"/>
      <c r="C67" s="164"/>
      <c r="D67" s="155"/>
      <c r="E67" s="135"/>
      <c r="F67" s="135"/>
      <c r="J67" s="210"/>
      <c r="K67" s="199"/>
      <c r="N67" s="200"/>
      <c r="O67" s="200"/>
    </row>
    <row r="68" spans="2:15" s="134" customFormat="1" ht="13.5" customHeight="1">
      <c r="B68" s="202"/>
      <c r="C68" s="164"/>
      <c r="D68" s="155"/>
      <c r="E68" s="135"/>
      <c r="F68" s="135"/>
      <c r="J68" s="210"/>
      <c r="K68" s="199"/>
      <c r="N68" s="200"/>
      <c r="O68" s="200"/>
    </row>
    <row r="69" spans="2:15" s="134" customFormat="1" ht="13.5" customHeight="1">
      <c r="B69" s="202"/>
      <c r="C69" s="164"/>
      <c r="D69" s="155"/>
      <c r="E69" s="135"/>
      <c r="F69" s="135"/>
      <c r="J69" s="210"/>
      <c r="K69" s="199"/>
      <c r="N69" s="200"/>
      <c r="O69" s="200"/>
    </row>
    <row r="70" spans="2:15" s="134" customFormat="1" ht="13.5" customHeight="1">
      <c r="B70" s="202"/>
      <c r="C70" s="164"/>
      <c r="D70" s="155"/>
      <c r="E70" s="135"/>
      <c r="F70" s="135"/>
      <c r="J70" s="210"/>
      <c r="K70" s="199"/>
      <c r="N70" s="200"/>
      <c r="O70" s="200"/>
    </row>
    <row r="71" spans="2:15" s="134" customFormat="1" ht="13.5" customHeight="1">
      <c r="B71" s="202"/>
      <c r="C71" s="164"/>
      <c r="D71" s="155"/>
      <c r="E71" s="135"/>
      <c r="F71" s="135"/>
      <c r="J71" s="210"/>
      <c r="K71" s="199"/>
      <c r="N71" s="200"/>
      <c r="O71" s="200"/>
    </row>
    <row r="72" spans="2:15" s="134" customFormat="1" ht="13.5" customHeight="1">
      <c r="B72" s="202"/>
      <c r="C72" s="164"/>
      <c r="D72" s="155"/>
      <c r="E72" s="135"/>
      <c r="F72" s="135"/>
      <c r="J72" s="210"/>
      <c r="K72" s="199"/>
      <c r="N72" s="200"/>
      <c r="O72" s="200"/>
    </row>
    <row r="73" spans="2:15" s="134" customFormat="1" ht="13.5" customHeight="1">
      <c r="B73" s="202"/>
      <c r="C73" s="164"/>
      <c r="D73" s="155"/>
      <c r="E73" s="135"/>
      <c r="F73" s="135"/>
      <c r="J73" s="210"/>
      <c r="K73" s="199"/>
      <c r="N73" s="200"/>
      <c r="O73" s="200"/>
    </row>
    <row r="74" spans="2:15" s="134" customFormat="1" ht="13.5" customHeight="1">
      <c r="B74" s="202"/>
      <c r="C74" s="164"/>
      <c r="D74" s="155"/>
      <c r="E74" s="135"/>
      <c r="F74" s="135"/>
      <c r="J74" s="210"/>
      <c r="K74" s="199"/>
      <c r="N74" s="200"/>
      <c r="O74" s="200"/>
    </row>
    <row r="75" spans="2:15" s="134" customFormat="1" ht="13.5" customHeight="1">
      <c r="B75" s="202"/>
      <c r="C75" s="164"/>
      <c r="D75" s="155"/>
      <c r="E75" s="135"/>
      <c r="F75" s="135"/>
      <c r="J75" s="210"/>
      <c r="K75" s="199"/>
      <c r="N75" s="200"/>
      <c r="O75" s="200"/>
    </row>
    <row r="76" spans="2:15" s="134" customFormat="1" ht="13.5" customHeight="1">
      <c r="B76" s="202"/>
      <c r="C76" s="164"/>
      <c r="D76" s="155"/>
      <c r="E76" s="135"/>
      <c r="F76" s="135"/>
      <c r="J76" s="210"/>
      <c r="K76" s="199"/>
      <c r="N76" s="200"/>
      <c r="O76" s="200"/>
    </row>
    <row r="77" spans="2:15" s="134" customFormat="1" ht="13.5" customHeight="1">
      <c r="B77" s="202"/>
      <c r="C77" s="164"/>
      <c r="D77" s="155"/>
      <c r="E77" s="135"/>
      <c r="F77" s="135"/>
      <c r="J77" s="210"/>
      <c r="K77" s="199"/>
      <c r="N77" s="200"/>
      <c r="O77" s="200"/>
    </row>
    <row r="78" spans="2:15" s="134" customFormat="1" ht="13.5" customHeight="1">
      <c r="B78" s="202"/>
      <c r="C78" s="164"/>
      <c r="D78" s="155"/>
      <c r="E78" s="135"/>
      <c r="F78" s="135"/>
      <c r="J78" s="210"/>
      <c r="K78" s="199"/>
      <c r="N78" s="200"/>
      <c r="O78" s="200"/>
    </row>
    <row r="79" spans="2:15" s="134" customFormat="1" ht="13.5" customHeight="1">
      <c r="B79" s="202"/>
      <c r="C79" s="164"/>
      <c r="D79" s="155"/>
      <c r="E79" s="135"/>
      <c r="F79" s="135"/>
      <c r="J79" s="210"/>
      <c r="K79" s="199"/>
      <c r="N79" s="200"/>
      <c r="O79" s="200"/>
    </row>
    <row r="80" spans="2:15" s="134" customFormat="1" ht="13.5" customHeight="1">
      <c r="B80" s="202"/>
      <c r="C80" s="164"/>
      <c r="D80" s="155"/>
      <c r="E80" s="135"/>
      <c r="F80" s="135"/>
      <c r="J80" s="210"/>
      <c r="K80" s="199"/>
      <c r="N80" s="200"/>
      <c r="O80" s="200"/>
    </row>
    <row r="81" spans="2:15" s="134" customFormat="1" ht="13.5" customHeight="1">
      <c r="B81" s="202"/>
      <c r="C81" s="164"/>
      <c r="D81" s="155"/>
      <c r="E81" s="135"/>
      <c r="F81" s="135"/>
      <c r="J81" s="210"/>
      <c r="K81" s="199"/>
      <c r="N81" s="200"/>
      <c r="O81" s="200"/>
    </row>
    <row r="82" spans="2:15" s="134" customFormat="1" ht="13.5" customHeight="1">
      <c r="B82" s="202"/>
      <c r="C82" s="164"/>
      <c r="D82" s="155"/>
      <c r="E82" s="135"/>
      <c r="F82" s="135"/>
      <c r="J82" s="210"/>
      <c r="K82" s="199"/>
      <c r="N82" s="200"/>
      <c r="O82" s="200"/>
    </row>
    <row r="83" spans="2:15" s="134" customFormat="1" ht="13.5" customHeight="1">
      <c r="B83" s="202"/>
      <c r="C83" s="164"/>
      <c r="D83" s="155"/>
      <c r="E83" s="135"/>
      <c r="F83" s="135"/>
      <c r="J83" s="210"/>
      <c r="K83" s="199"/>
      <c r="N83" s="200"/>
      <c r="O83" s="200"/>
    </row>
    <row r="84" spans="2:15" s="134" customFormat="1" ht="13.5" customHeight="1">
      <c r="B84" s="202"/>
      <c r="C84" s="164"/>
      <c r="D84" s="155"/>
      <c r="E84" s="135"/>
      <c r="F84" s="135"/>
      <c r="J84" s="210"/>
      <c r="K84" s="199"/>
      <c r="N84" s="200"/>
      <c r="O84" s="200"/>
    </row>
    <row r="85" spans="2:15" s="134" customFormat="1" ht="13.5" customHeight="1">
      <c r="B85" s="202"/>
      <c r="C85" s="164"/>
      <c r="D85" s="155"/>
      <c r="E85" s="135"/>
      <c r="F85" s="135"/>
      <c r="J85" s="210"/>
      <c r="K85" s="199"/>
      <c r="N85" s="200"/>
      <c r="O85" s="200"/>
    </row>
    <row r="86" spans="2:15" s="134" customFormat="1" ht="13.5" customHeight="1">
      <c r="B86" s="202"/>
      <c r="C86" s="164"/>
      <c r="D86" s="155"/>
      <c r="E86" s="135"/>
      <c r="F86" s="135"/>
      <c r="J86" s="210"/>
      <c r="K86" s="199"/>
      <c r="N86" s="200"/>
      <c r="O86" s="200"/>
    </row>
    <row r="87" spans="2:15" s="134" customFormat="1" ht="13.5" customHeight="1">
      <c r="B87" s="202"/>
      <c r="C87" s="164"/>
      <c r="D87" s="155"/>
      <c r="E87" s="135"/>
      <c r="F87" s="135"/>
      <c r="J87" s="210"/>
      <c r="K87" s="199"/>
      <c r="N87" s="200"/>
      <c r="O87" s="200"/>
    </row>
    <row r="88" spans="2:15" s="134" customFormat="1" ht="13.5" customHeight="1">
      <c r="B88" s="202"/>
      <c r="C88" s="164"/>
      <c r="D88" s="155"/>
      <c r="E88" s="135"/>
      <c r="F88" s="135"/>
      <c r="J88" s="210"/>
      <c r="K88" s="199"/>
      <c r="N88" s="200"/>
      <c r="O88" s="200"/>
    </row>
    <row r="89" spans="2:15" s="134" customFormat="1" ht="13.5" customHeight="1">
      <c r="B89" s="202"/>
      <c r="C89" s="164"/>
      <c r="D89" s="155"/>
      <c r="E89" s="135"/>
      <c r="F89" s="135"/>
      <c r="J89" s="210"/>
      <c r="K89" s="199"/>
      <c r="N89" s="200"/>
      <c r="O89" s="200"/>
    </row>
    <row r="90" spans="2:15" s="134" customFormat="1" ht="13.5" customHeight="1">
      <c r="B90" s="202"/>
      <c r="C90" s="164"/>
      <c r="D90" s="155"/>
      <c r="E90" s="135"/>
      <c r="F90" s="135"/>
      <c r="J90" s="210"/>
      <c r="K90" s="199"/>
      <c r="N90" s="200"/>
      <c r="O90" s="200"/>
    </row>
    <row r="91" spans="2:15" s="134" customFormat="1" ht="13.5" customHeight="1">
      <c r="B91" s="202"/>
      <c r="C91" s="164"/>
      <c r="D91" s="155"/>
      <c r="E91" s="135"/>
      <c r="F91" s="135"/>
      <c r="J91" s="210"/>
      <c r="K91" s="199"/>
      <c r="N91" s="200"/>
      <c r="O91" s="200"/>
    </row>
    <row r="92" spans="2:15" s="134" customFormat="1" ht="13.5" customHeight="1">
      <c r="B92" s="202"/>
      <c r="C92" s="164"/>
      <c r="D92" s="155"/>
      <c r="E92" s="135"/>
      <c r="F92" s="135"/>
      <c r="J92" s="210"/>
      <c r="K92" s="199"/>
      <c r="N92" s="200"/>
      <c r="O92" s="200"/>
    </row>
    <row r="93" spans="2:15" s="134" customFormat="1" ht="13.5" customHeight="1">
      <c r="B93" s="202"/>
      <c r="C93" s="164"/>
      <c r="D93" s="155"/>
      <c r="E93" s="135"/>
      <c r="F93" s="135"/>
      <c r="J93" s="210"/>
      <c r="K93" s="199"/>
      <c r="N93" s="200"/>
      <c r="O93" s="200"/>
    </row>
    <row r="94" spans="2:15" s="134" customFormat="1" ht="13.5" customHeight="1">
      <c r="B94" s="202"/>
      <c r="C94" s="164"/>
      <c r="D94" s="155"/>
      <c r="E94" s="135"/>
      <c r="F94" s="135"/>
      <c r="J94" s="210"/>
      <c r="K94" s="199"/>
      <c r="N94" s="200"/>
      <c r="O94" s="200"/>
    </row>
    <row r="95" spans="2:15" s="134" customFormat="1" ht="13.5" customHeight="1">
      <c r="B95" s="202"/>
      <c r="C95" s="164"/>
      <c r="D95" s="155"/>
      <c r="E95" s="135"/>
      <c r="F95" s="135"/>
      <c r="J95" s="210"/>
      <c r="K95" s="199"/>
      <c r="N95" s="200"/>
      <c r="O95" s="200"/>
    </row>
  </sheetData>
  <mergeCells count="56">
    <mergeCell ref="O15:O17"/>
    <mergeCell ref="O26:O27"/>
    <mergeCell ref="N29:N31"/>
    <mergeCell ref="O29:O31"/>
    <mergeCell ref="N19:N21"/>
    <mergeCell ref="O19:O21"/>
    <mergeCell ref="N23:N24"/>
    <mergeCell ref="O23:O24"/>
    <mergeCell ref="O3:O5"/>
    <mergeCell ref="O7:O10"/>
    <mergeCell ref="N12:N13"/>
    <mergeCell ref="O12:O13"/>
    <mergeCell ref="M26:M27"/>
    <mergeCell ref="M29:M31"/>
    <mergeCell ref="N3:N5"/>
    <mergeCell ref="N7:N10"/>
    <mergeCell ref="N26:N27"/>
    <mergeCell ref="M12:M13"/>
    <mergeCell ref="M15:M17"/>
    <mergeCell ref="N15:N17"/>
    <mergeCell ref="M19:M21"/>
    <mergeCell ref="M3:M5"/>
    <mergeCell ref="M7:M10"/>
    <mergeCell ref="M23:M24"/>
    <mergeCell ref="F29:F31"/>
    <mergeCell ref="J7:J10"/>
    <mergeCell ref="F12:F13"/>
    <mergeCell ref="F15:F17"/>
    <mergeCell ref="F7:F10"/>
    <mergeCell ref="J29:J31"/>
    <mergeCell ref="F19:F21"/>
    <mergeCell ref="J26:J27"/>
    <mergeCell ref="F3:F5"/>
    <mergeCell ref="B29:B31"/>
    <mergeCell ref="E29:E31"/>
    <mergeCell ref="B19:B21"/>
    <mergeCell ref="E19:E21"/>
    <mergeCell ref="B26:B27"/>
    <mergeCell ref="E26:E27"/>
    <mergeCell ref="B23:B24"/>
    <mergeCell ref="E23:E24"/>
    <mergeCell ref="B12:B13"/>
    <mergeCell ref="E12:E13"/>
    <mergeCell ref="E3:E5"/>
    <mergeCell ref="B7:B10"/>
    <mergeCell ref="E7:E10"/>
    <mergeCell ref="B3:B5"/>
    <mergeCell ref="F23:F24"/>
    <mergeCell ref="B15:B17"/>
    <mergeCell ref="E15:E17"/>
    <mergeCell ref="F26:F27"/>
    <mergeCell ref="J3:J5"/>
    <mergeCell ref="J12:J13"/>
    <mergeCell ref="J15:J17"/>
    <mergeCell ref="J23:J24"/>
    <mergeCell ref="J19:J21"/>
  </mergeCells>
  <printOptions horizontalCentered="1"/>
  <pageMargins left="0.2362204724409449" right="0.15748031496062992" top="0.35433070866141736" bottom="0.2362204724409449" header="0.1968503937007874" footer="0.1968503937007874"/>
  <pageSetup fitToHeight="1" fitToWidth="1" horizontalDpi="600" verticalDpi="600" orientation="landscape" paperSize="9" scale="70" r:id="rId1"/>
  <headerFooter alignWithMargins="0">
    <oddHeader>&amp;C&amp;F&amp;RPagina &amp;P</oddHeader>
    <oddFooter>&amp;RPagina &amp;P di &amp;N</oddFooter>
  </headerFooter>
  <ignoredErrors>
    <ignoredError sqref="O19 O23 O2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zoomScale="75" zoomScaleNormal="75" workbookViewId="0" topLeftCell="A1">
      <pane xSplit="2" topLeftCell="F1" activePane="topRight" state="frozen"/>
      <selection pane="topLeft" activeCell="A1" sqref="A1"/>
      <selection pane="topRight" activeCell="J10" sqref="J10"/>
    </sheetView>
  </sheetViews>
  <sheetFormatPr defaultColWidth="9.140625" defaultRowHeight="13.5" customHeight="1"/>
  <cols>
    <col min="1" max="1" width="9.140625" style="22" customWidth="1"/>
    <col min="2" max="2" width="6.8515625" style="204" customWidth="1"/>
    <col min="3" max="3" width="62.57421875" style="161" customWidth="1"/>
    <col min="4" max="4" width="10.8515625" style="147" customWidth="1"/>
    <col min="5" max="5" width="14.57421875" style="205" customWidth="1"/>
    <col min="6" max="6" width="10.7109375" style="205" customWidth="1"/>
    <col min="7" max="7" width="12.8515625" style="22" customWidth="1"/>
    <col min="8" max="8" width="8.00390625" style="22" customWidth="1"/>
    <col min="9" max="9" width="14.28125" style="211" customWidth="1"/>
    <col min="10" max="10" width="17.00390625" style="211" customWidth="1"/>
    <col min="11" max="11" width="9.140625" style="206" customWidth="1"/>
    <col min="12" max="12" width="7.00390625" style="22" customWidth="1"/>
    <col min="13" max="13" width="6.8515625" style="22" customWidth="1"/>
    <col min="14" max="14" width="11.7109375" style="207" customWidth="1"/>
    <col min="15" max="15" width="9.140625" style="207" customWidth="1"/>
    <col min="16" max="16384" width="9.140625" style="22" customWidth="1"/>
  </cols>
  <sheetData>
    <row r="1" spans="1:15" s="290" customFormat="1" ht="67.5" customHeight="1">
      <c r="A1" s="236" t="s">
        <v>384</v>
      </c>
      <c r="B1" s="279" t="s">
        <v>385</v>
      </c>
      <c r="C1" s="280" t="s">
        <v>390</v>
      </c>
      <c r="D1" s="138" t="s">
        <v>389</v>
      </c>
      <c r="E1" s="237" t="s">
        <v>387</v>
      </c>
      <c r="F1" s="237" t="s">
        <v>397</v>
      </c>
      <c r="G1" s="238" t="s">
        <v>381</v>
      </c>
      <c r="H1" s="238" t="s">
        <v>392</v>
      </c>
      <c r="I1" s="243" t="s">
        <v>388</v>
      </c>
      <c r="J1" s="243" t="s">
        <v>393</v>
      </c>
      <c r="K1" s="239" t="s">
        <v>382</v>
      </c>
      <c r="L1" s="238" t="s">
        <v>383</v>
      </c>
      <c r="M1" s="238" t="s">
        <v>394</v>
      </c>
      <c r="N1" s="240" t="s">
        <v>395</v>
      </c>
      <c r="O1" s="240" t="s">
        <v>396</v>
      </c>
    </row>
    <row r="2" spans="1:15" ht="27" customHeight="1">
      <c r="A2" s="133" t="s">
        <v>379</v>
      </c>
      <c r="B2" s="375">
        <v>37</v>
      </c>
      <c r="C2" s="161" t="s">
        <v>305</v>
      </c>
      <c r="D2" s="147">
        <v>6</v>
      </c>
      <c r="E2" s="367">
        <v>18174</v>
      </c>
      <c r="F2" s="360" t="s">
        <v>105</v>
      </c>
      <c r="G2" s="133" t="s">
        <v>111</v>
      </c>
      <c r="H2" s="241">
        <v>502.36</v>
      </c>
      <c r="I2" s="209">
        <v>3014.16</v>
      </c>
      <c r="J2" s="373">
        <v>17697.36</v>
      </c>
      <c r="K2" s="197">
        <v>0.04</v>
      </c>
      <c r="L2" s="133">
        <v>1</v>
      </c>
      <c r="M2" s="360">
        <v>43</v>
      </c>
      <c r="N2" s="377">
        <v>50</v>
      </c>
      <c r="O2" s="377">
        <f>SUM(M2:N2)</f>
        <v>93</v>
      </c>
    </row>
    <row r="3" spans="1:15" ht="27" customHeight="1">
      <c r="A3" s="133" t="s">
        <v>379</v>
      </c>
      <c r="B3" s="375"/>
      <c r="C3" s="161" t="s">
        <v>306</v>
      </c>
      <c r="D3" s="147">
        <v>6</v>
      </c>
      <c r="E3" s="367"/>
      <c r="F3" s="360"/>
      <c r="G3" s="133" t="s">
        <v>112</v>
      </c>
      <c r="H3" s="241">
        <v>946.96</v>
      </c>
      <c r="I3" s="209">
        <v>5681.76</v>
      </c>
      <c r="J3" s="373"/>
      <c r="K3" s="197">
        <v>0.04</v>
      </c>
      <c r="L3" s="133">
        <v>1</v>
      </c>
      <c r="M3" s="360"/>
      <c r="N3" s="377"/>
      <c r="O3" s="377"/>
    </row>
    <row r="4" spans="1:15" ht="27" customHeight="1" thickBot="1">
      <c r="A4" s="133" t="s">
        <v>379</v>
      </c>
      <c r="B4" s="375"/>
      <c r="C4" s="161" t="s">
        <v>307</v>
      </c>
      <c r="D4" s="147">
        <v>6</v>
      </c>
      <c r="E4" s="367"/>
      <c r="F4" s="360"/>
      <c r="G4" s="133" t="s">
        <v>113</v>
      </c>
      <c r="H4" s="242">
        <v>1500.24</v>
      </c>
      <c r="I4" s="209">
        <v>9001.44</v>
      </c>
      <c r="J4" s="374"/>
      <c r="K4" s="197">
        <v>0.04</v>
      </c>
      <c r="L4" s="133">
        <v>1</v>
      </c>
      <c r="M4" s="360"/>
      <c r="N4" s="377"/>
      <c r="O4" s="377"/>
    </row>
    <row r="5" spans="2:15" s="134" customFormat="1" ht="16.5" customHeight="1" thickBot="1">
      <c r="B5" s="202"/>
      <c r="C5" s="164"/>
      <c r="D5" s="155"/>
      <c r="E5" s="135"/>
      <c r="F5" s="135"/>
      <c r="I5" s="210"/>
      <c r="J5" s="315">
        <f>SUM(J2)</f>
        <v>17697.36</v>
      </c>
      <c r="K5" s="199"/>
      <c r="N5" s="200"/>
      <c r="O5" s="200"/>
    </row>
    <row r="6" spans="2:15" s="134" customFormat="1" ht="13.5" customHeight="1">
      <c r="B6" s="202"/>
      <c r="C6" s="164"/>
      <c r="D6" s="155"/>
      <c r="E6" s="135"/>
      <c r="F6" s="135"/>
      <c r="I6" s="210"/>
      <c r="J6" s="210"/>
      <c r="K6" s="199"/>
      <c r="N6" s="200"/>
      <c r="O6" s="200"/>
    </row>
    <row r="7" spans="2:15" s="134" customFormat="1" ht="13.5" customHeight="1">
      <c r="B7" s="202"/>
      <c r="C7" s="164"/>
      <c r="D7" s="155"/>
      <c r="E7" s="135"/>
      <c r="F7" s="135"/>
      <c r="I7" s="210"/>
      <c r="J7" s="210"/>
      <c r="K7" s="199"/>
      <c r="N7" s="200"/>
      <c r="O7" s="200"/>
    </row>
    <row r="8" spans="2:15" s="134" customFormat="1" ht="13.5" customHeight="1">
      <c r="B8" s="202"/>
      <c r="C8" s="164"/>
      <c r="D8" s="155"/>
      <c r="E8" s="135"/>
      <c r="F8" s="135"/>
      <c r="I8" s="210"/>
      <c r="J8" s="210"/>
      <c r="K8" s="199"/>
      <c r="N8" s="200"/>
      <c r="O8" s="200"/>
    </row>
    <row r="9" spans="2:15" s="134" customFormat="1" ht="13.5" customHeight="1">
      <c r="B9" s="202"/>
      <c r="C9" s="164"/>
      <c r="D9" s="155"/>
      <c r="E9" s="135"/>
      <c r="F9" s="135"/>
      <c r="I9" s="210"/>
      <c r="J9" s="210"/>
      <c r="K9" s="199"/>
      <c r="N9" s="200"/>
      <c r="O9" s="200"/>
    </row>
    <row r="10" spans="2:15" s="134" customFormat="1" ht="13.5" customHeight="1">
      <c r="B10" s="202"/>
      <c r="C10" s="164"/>
      <c r="D10" s="155"/>
      <c r="E10" s="135"/>
      <c r="F10" s="135"/>
      <c r="I10" s="210"/>
      <c r="J10" s="323">
        <f>'Lotto 1 - 5'!$I$34+'Lotto 6 - 10 '!J29+'Lotto 11 - 16'!I35+'Lotto 17 - 22'!J29+'Lotto 23 - 28'!J19+'Lotto 29 - 36'!J34</f>
        <v>182425.16199999998</v>
      </c>
      <c r="K10" s="322">
        <v>0.2</v>
      </c>
      <c r="L10" s="405">
        <f>J10*20%</f>
        <v>36485.0324</v>
      </c>
      <c r="M10" s="405"/>
      <c r="N10" s="405">
        <f>J10+L10</f>
        <v>218910.19439999998</v>
      </c>
      <c r="O10" s="408"/>
    </row>
    <row r="11" spans="2:15" s="134" customFormat="1" ht="13.5" customHeight="1">
      <c r="B11" s="202"/>
      <c r="C11" s="164"/>
      <c r="D11" s="155"/>
      <c r="E11" s="135"/>
      <c r="F11" s="135"/>
      <c r="I11" s="210"/>
      <c r="J11" s="319"/>
      <c r="K11" s="318"/>
      <c r="L11" s="320"/>
      <c r="M11" s="320"/>
      <c r="N11" s="321"/>
      <c r="O11" s="321"/>
    </row>
    <row r="12" spans="2:15" s="134" customFormat="1" ht="13.5" customHeight="1">
      <c r="B12" s="202"/>
      <c r="C12" s="164"/>
      <c r="D12" s="155"/>
      <c r="E12" s="135"/>
      <c r="F12" s="135"/>
      <c r="I12" s="210"/>
      <c r="J12" s="323">
        <f>'Lotto 29 - 36'!$J$39+J5</f>
        <v>139172.36</v>
      </c>
      <c r="K12" s="322">
        <v>0.04</v>
      </c>
      <c r="L12" s="406">
        <f>J12*4%</f>
        <v>5566.894399999999</v>
      </c>
      <c r="M12" s="406"/>
      <c r="N12" s="406">
        <f>J12+L12</f>
        <v>144739.25439999998</v>
      </c>
      <c r="O12" s="407"/>
    </row>
    <row r="13" spans="2:15" s="134" customFormat="1" ht="22.5" customHeight="1" thickBot="1">
      <c r="B13" s="202"/>
      <c r="C13" s="164"/>
      <c r="D13" s="155"/>
      <c r="E13" s="135"/>
      <c r="F13" s="135"/>
      <c r="I13" s="210"/>
      <c r="J13" s="409" t="s">
        <v>238</v>
      </c>
      <c r="K13" s="410"/>
      <c r="L13" s="410"/>
      <c r="M13" s="411"/>
      <c r="N13" s="404">
        <f>SUM(N10:N12)</f>
        <v>363649.44879999995</v>
      </c>
      <c r="O13" s="404"/>
    </row>
    <row r="14" spans="2:15" s="134" customFormat="1" ht="13.5" customHeight="1" thickTop="1">
      <c r="B14" s="202"/>
      <c r="C14" s="164"/>
      <c r="D14" s="155"/>
      <c r="E14" s="135"/>
      <c r="F14" s="135"/>
      <c r="I14" s="210"/>
      <c r="J14" s="210"/>
      <c r="K14" s="199"/>
      <c r="N14" s="200"/>
      <c r="O14" s="200"/>
    </row>
    <row r="15" spans="2:15" s="134" customFormat="1" ht="13.5" customHeight="1">
      <c r="B15" s="202"/>
      <c r="C15" s="164"/>
      <c r="D15" s="155"/>
      <c r="E15" s="135"/>
      <c r="F15" s="135"/>
      <c r="I15" s="210"/>
      <c r="J15" s="210"/>
      <c r="K15" s="199"/>
      <c r="N15" s="200"/>
      <c r="O15" s="200"/>
    </row>
    <row r="16" spans="2:15" s="134" customFormat="1" ht="13.5" customHeight="1">
      <c r="B16" s="202"/>
      <c r="C16" s="164"/>
      <c r="D16" s="155"/>
      <c r="E16" s="135"/>
      <c r="F16" s="135"/>
      <c r="I16" s="210"/>
      <c r="J16" s="210"/>
      <c r="K16" s="199"/>
      <c r="N16" s="200"/>
      <c r="O16" s="200"/>
    </row>
    <row r="17" spans="2:15" s="134" customFormat="1" ht="13.5" customHeight="1">
      <c r="B17" s="202"/>
      <c r="C17" s="164"/>
      <c r="D17" s="155"/>
      <c r="E17" s="135"/>
      <c r="F17" s="135"/>
      <c r="I17" s="210"/>
      <c r="J17" s="210"/>
      <c r="K17" s="199"/>
      <c r="N17" s="200"/>
      <c r="O17" s="200"/>
    </row>
    <row r="18" spans="2:15" s="134" customFormat="1" ht="13.5" customHeight="1">
      <c r="B18" s="202"/>
      <c r="C18" s="164"/>
      <c r="D18" s="155"/>
      <c r="E18" s="135"/>
      <c r="F18" s="135"/>
      <c r="I18" s="210"/>
      <c r="J18" s="210"/>
      <c r="K18" s="199"/>
      <c r="N18" s="200"/>
      <c r="O18" s="200"/>
    </row>
    <row r="19" spans="2:15" s="134" customFormat="1" ht="13.5" customHeight="1">
      <c r="B19" s="202"/>
      <c r="C19" s="164"/>
      <c r="D19" s="155"/>
      <c r="E19" s="135"/>
      <c r="F19" s="135"/>
      <c r="I19" s="210"/>
      <c r="J19" s="210"/>
      <c r="K19" s="199"/>
      <c r="N19" s="200"/>
      <c r="O19" s="200"/>
    </row>
    <row r="20" spans="2:15" s="134" customFormat="1" ht="13.5" customHeight="1">
      <c r="B20" s="202"/>
      <c r="C20" s="164"/>
      <c r="D20" s="155"/>
      <c r="E20" s="135"/>
      <c r="F20" s="135"/>
      <c r="I20" s="210"/>
      <c r="J20" s="210"/>
      <c r="K20" s="199"/>
      <c r="N20" s="200"/>
      <c r="O20" s="200"/>
    </row>
    <row r="21" spans="2:15" s="134" customFormat="1" ht="13.5" customHeight="1">
      <c r="B21" s="202"/>
      <c r="C21" s="164"/>
      <c r="D21" s="155"/>
      <c r="E21" s="135"/>
      <c r="F21" s="135"/>
      <c r="I21" s="210"/>
      <c r="J21" s="210"/>
      <c r="K21" s="199"/>
      <c r="N21" s="200"/>
      <c r="O21" s="200"/>
    </row>
    <row r="22" spans="2:15" s="134" customFormat="1" ht="13.5" customHeight="1">
      <c r="B22" s="202"/>
      <c r="C22" s="164"/>
      <c r="D22" s="155"/>
      <c r="E22" s="135"/>
      <c r="F22" s="135"/>
      <c r="I22" s="210"/>
      <c r="J22" s="210"/>
      <c r="K22" s="199"/>
      <c r="N22" s="200"/>
      <c r="O22" s="200"/>
    </row>
    <row r="23" spans="2:15" s="134" customFormat="1" ht="13.5" customHeight="1">
      <c r="B23" s="202"/>
      <c r="C23" s="164"/>
      <c r="D23" s="155"/>
      <c r="E23" s="135"/>
      <c r="F23" s="135"/>
      <c r="I23" s="210"/>
      <c r="J23" s="210"/>
      <c r="K23" s="199"/>
      <c r="N23" s="200"/>
      <c r="O23" s="200"/>
    </row>
    <row r="24" spans="2:15" s="134" customFormat="1" ht="13.5" customHeight="1">
      <c r="B24" s="202"/>
      <c r="C24" s="164"/>
      <c r="D24" s="155"/>
      <c r="E24" s="135"/>
      <c r="F24" s="135"/>
      <c r="I24" s="210"/>
      <c r="J24" s="210"/>
      <c r="K24" s="199"/>
      <c r="N24" s="200"/>
      <c r="O24" s="200"/>
    </row>
    <row r="25" spans="2:15" s="134" customFormat="1" ht="13.5" customHeight="1">
      <c r="B25" s="202"/>
      <c r="C25" s="164"/>
      <c r="D25" s="155"/>
      <c r="E25" s="135"/>
      <c r="F25" s="135"/>
      <c r="I25" s="210"/>
      <c r="J25" s="210"/>
      <c r="K25" s="199"/>
      <c r="N25" s="200"/>
      <c r="O25" s="200"/>
    </row>
    <row r="26" spans="2:15" s="134" customFormat="1" ht="13.5" customHeight="1">
      <c r="B26" s="202"/>
      <c r="C26" s="164"/>
      <c r="D26" s="155"/>
      <c r="E26" s="135"/>
      <c r="F26" s="135"/>
      <c r="I26" s="210"/>
      <c r="J26" s="210"/>
      <c r="K26" s="199"/>
      <c r="N26" s="200"/>
      <c r="O26" s="200"/>
    </row>
    <row r="27" spans="2:15" s="134" customFormat="1" ht="13.5" customHeight="1">
      <c r="B27" s="202"/>
      <c r="C27" s="164"/>
      <c r="D27" s="155"/>
      <c r="E27" s="135"/>
      <c r="F27" s="135"/>
      <c r="I27" s="210"/>
      <c r="J27" s="210"/>
      <c r="K27" s="199"/>
      <c r="N27" s="200"/>
      <c r="O27" s="200"/>
    </row>
    <row r="28" spans="2:15" s="134" customFormat="1" ht="13.5" customHeight="1">
      <c r="B28" s="202"/>
      <c r="C28" s="164"/>
      <c r="D28" s="155"/>
      <c r="E28" s="135"/>
      <c r="F28" s="135"/>
      <c r="I28" s="210"/>
      <c r="J28" s="210"/>
      <c r="K28" s="199"/>
      <c r="N28" s="200"/>
      <c r="O28" s="200"/>
    </row>
    <row r="29" spans="2:15" s="134" customFormat="1" ht="13.5" customHeight="1">
      <c r="B29" s="202"/>
      <c r="C29" s="164"/>
      <c r="D29" s="155"/>
      <c r="E29" s="135"/>
      <c r="F29" s="135"/>
      <c r="I29" s="210"/>
      <c r="J29" s="210"/>
      <c r="K29" s="199"/>
      <c r="N29" s="200"/>
      <c r="O29" s="200"/>
    </row>
    <row r="30" spans="2:15" s="134" customFormat="1" ht="13.5" customHeight="1">
      <c r="B30" s="202"/>
      <c r="C30" s="164"/>
      <c r="D30" s="155"/>
      <c r="E30" s="135"/>
      <c r="F30" s="135"/>
      <c r="I30" s="210"/>
      <c r="J30" s="210"/>
      <c r="K30" s="199"/>
      <c r="N30" s="200"/>
      <c r="O30" s="200"/>
    </row>
    <row r="31" spans="2:15" s="134" customFormat="1" ht="13.5" customHeight="1">
      <c r="B31" s="202"/>
      <c r="C31" s="164"/>
      <c r="D31" s="155"/>
      <c r="E31" s="135"/>
      <c r="F31" s="135"/>
      <c r="I31" s="210"/>
      <c r="J31" s="210"/>
      <c r="K31" s="199"/>
      <c r="N31" s="200"/>
      <c r="O31" s="200"/>
    </row>
    <row r="32" spans="2:15" s="134" customFormat="1" ht="13.5" customHeight="1">
      <c r="B32" s="202"/>
      <c r="C32" s="164"/>
      <c r="D32" s="155"/>
      <c r="E32" s="135"/>
      <c r="F32" s="135"/>
      <c r="I32" s="210"/>
      <c r="J32" s="210"/>
      <c r="K32" s="199"/>
      <c r="N32" s="200"/>
      <c r="O32" s="200"/>
    </row>
    <row r="33" spans="2:15" s="134" customFormat="1" ht="13.5" customHeight="1">
      <c r="B33" s="202"/>
      <c r="C33" s="164"/>
      <c r="D33" s="155"/>
      <c r="E33" s="135"/>
      <c r="F33" s="135"/>
      <c r="I33" s="210"/>
      <c r="J33" s="210"/>
      <c r="K33" s="199"/>
      <c r="N33" s="200"/>
      <c r="O33" s="200"/>
    </row>
    <row r="34" spans="2:15" s="134" customFormat="1" ht="13.5" customHeight="1">
      <c r="B34" s="202"/>
      <c r="C34" s="164"/>
      <c r="D34" s="155"/>
      <c r="E34" s="135"/>
      <c r="F34" s="135"/>
      <c r="I34" s="210"/>
      <c r="J34" s="210"/>
      <c r="K34" s="199"/>
      <c r="N34" s="200"/>
      <c r="O34" s="200"/>
    </row>
    <row r="35" spans="2:15" s="134" customFormat="1" ht="13.5" customHeight="1">
      <c r="B35" s="202"/>
      <c r="C35" s="164"/>
      <c r="D35" s="155"/>
      <c r="E35" s="135"/>
      <c r="F35" s="135"/>
      <c r="I35" s="210"/>
      <c r="J35" s="210"/>
      <c r="K35" s="199"/>
      <c r="N35" s="200"/>
      <c r="O35" s="200"/>
    </row>
    <row r="36" spans="2:15" s="134" customFormat="1" ht="13.5" customHeight="1">
      <c r="B36" s="202"/>
      <c r="C36" s="164"/>
      <c r="D36" s="155"/>
      <c r="E36" s="135"/>
      <c r="F36" s="135"/>
      <c r="I36" s="210"/>
      <c r="J36" s="210"/>
      <c r="K36" s="199"/>
      <c r="N36" s="200"/>
      <c r="O36" s="200"/>
    </row>
    <row r="37" spans="2:15" s="134" customFormat="1" ht="13.5" customHeight="1">
      <c r="B37" s="202"/>
      <c r="C37" s="164"/>
      <c r="D37" s="155"/>
      <c r="E37" s="135"/>
      <c r="F37" s="135"/>
      <c r="I37" s="210"/>
      <c r="J37" s="210"/>
      <c r="K37" s="199"/>
      <c r="N37" s="200"/>
      <c r="O37" s="200"/>
    </row>
    <row r="38" spans="2:15" s="134" customFormat="1" ht="13.5" customHeight="1">
      <c r="B38" s="202"/>
      <c r="C38" s="164"/>
      <c r="D38" s="155"/>
      <c r="E38" s="135"/>
      <c r="F38" s="135"/>
      <c r="I38" s="210"/>
      <c r="J38" s="210"/>
      <c r="K38" s="199"/>
      <c r="N38" s="200"/>
      <c r="O38" s="200"/>
    </row>
    <row r="39" spans="2:15" s="134" customFormat="1" ht="13.5" customHeight="1">
      <c r="B39" s="202"/>
      <c r="C39" s="164"/>
      <c r="D39" s="155"/>
      <c r="E39" s="135"/>
      <c r="F39" s="135"/>
      <c r="I39" s="210"/>
      <c r="J39" s="210"/>
      <c r="K39" s="199"/>
      <c r="N39" s="200"/>
      <c r="O39" s="200"/>
    </row>
    <row r="40" spans="2:15" s="134" customFormat="1" ht="13.5" customHeight="1">
      <c r="B40" s="202"/>
      <c r="C40" s="164"/>
      <c r="D40" s="155"/>
      <c r="E40" s="135"/>
      <c r="F40" s="135"/>
      <c r="I40" s="210"/>
      <c r="J40" s="210"/>
      <c r="K40" s="199"/>
      <c r="N40" s="200"/>
      <c r="O40" s="200"/>
    </row>
    <row r="41" spans="2:15" s="134" customFormat="1" ht="13.5" customHeight="1">
      <c r="B41" s="202"/>
      <c r="C41" s="164"/>
      <c r="D41" s="155"/>
      <c r="E41" s="135"/>
      <c r="F41" s="135"/>
      <c r="I41" s="210"/>
      <c r="J41" s="210"/>
      <c r="K41" s="199"/>
      <c r="N41" s="200"/>
      <c r="O41" s="200"/>
    </row>
    <row r="42" spans="2:15" s="134" customFormat="1" ht="13.5" customHeight="1">
      <c r="B42" s="202"/>
      <c r="C42" s="164"/>
      <c r="D42" s="155"/>
      <c r="E42" s="135"/>
      <c r="F42" s="135"/>
      <c r="I42" s="210"/>
      <c r="J42" s="210"/>
      <c r="K42" s="199"/>
      <c r="N42" s="200"/>
      <c r="O42" s="200"/>
    </row>
    <row r="43" spans="2:15" s="134" customFormat="1" ht="13.5" customHeight="1">
      <c r="B43" s="202"/>
      <c r="C43" s="164"/>
      <c r="D43" s="155"/>
      <c r="E43" s="135"/>
      <c r="F43" s="135"/>
      <c r="I43" s="210"/>
      <c r="J43" s="210"/>
      <c r="K43" s="199"/>
      <c r="N43" s="200"/>
      <c r="O43" s="200"/>
    </row>
    <row r="44" spans="2:15" s="134" customFormat="1" ht="13.5" customHeight="1">
      <c r="B44" s="202"/>
      <c r="C44" s="164"/>
      <c r="D44" s="155"/>
      <c r="E44" s="135"/>
      <c r="F44" s="135"/>
      <c r="I44" s="210"/>
      <c r="J44" s="210"/>
      <c r="K44" s="199"/>
      <c r="N44" s="200"/>
      <c r="O44" s="200"/>
    </row>
    <row r="45" spans="2:15" s="134" customFormat="1" ht="13.5" customHeight="1">
      <c r="B45" s="202"/>
      <c r="C45" s="164"/>
      <c r="D45" s="155"/>
      <c r="E45" s="135"/>
      <c r="F45" s="135"/>
      <c r="I45" s="210"/>
      <c r="J45" s="210"/>
      <c r="K45" s="199"/>
      <c r="N45" s="200"/>
      <c r="O45" s="200"/>
    </row>
    <row r="46" spans="2:15" s="134" customFormat="1" ht="13.5" customHeight="1">
      <c r="B46" s="202"/>
      <c r="C46" s="164"/>
      <c r="D46" s="155"/>
      <c r="E46" s="135"/>
      <c r="F46" s="135"/>
      <c r="I46" s="210"/>
      <c r="J46" s="210"/>
      <c r="K46" s="199"/>
      <c r="N46" s="200"/>
      <c r="O46" s="200"/>
    </row>
    <row r="47" spans="2:15" s="134" customFormat="1" ht="13.5" customHeight="1">
      <c r="B47" s="202"/>
      <c r="C47" s="164"/>
      <c r="D47" s="155"/>
      <c r="E47" s="135"/>
      <c r="F47" s="135"/>
      <c r="I47" s="210"/>
      <c r="J47" s="210"/>
      <c r="K47" s="199"/>
      <c r="N47" s="200"/>
      <c r="O47" s="200"/>
    </row>
    <row r="48" spans="2:15" s="134" customFormat="1" ht="13.5" customHeight="1">
      <c r="B48" s="202"/>
      <c r="C48" s="164"/>
      <c r="D48" s="155"/>
      <c r="E48" s="135"/>
      <c r="F48" s="135"/>
      <c r="I48" s="210"/>
      <c r="J48" s="210"/>
      <c r="K48" s="199"/>
      <c r="N48" s="200"/>
      <c r="O48" s="200"/>
    </row>
    <row r="49" spans="2:15" s="134" customFormat="1" ht="13.5" customHeight="1">
      <c r="B49" s="202"/>
      <c r="C49" s="164"/>
      <c r="D49" s="155"/>
      <c r="E49" s="135"/>
      <c r="F49" s="135"/>
      <c r="I49" s="210"/>
      <c r="J49" s="210"/>
      <c r="K49" s="199"/>
      <c r="N49" s="200"/>
      <c r="O49" s="200"/>
    </row>
    <row r="50" spans="2:15" s="134" customFormat="1" ht="13.5" customHeight="1">
      <c r="B50" s="202"/>
      <c r="C50" s="164"/>
      <c r="D50" s="155"/>
      <c r="E50" s="135"/>
      <c r="F50" s="135"/>
      <c r="I50" s="210"/>
      <c r="J50" s="210"/>
      <c r="K50" s="199"/>
      <c r="N50" s="200"/>
      <c r="O50" s="200"/>
    </row>
    <row r="51" spans="2:15" s="134" customFormat="1" ht="13.5" customHeight="1">
      <c r="B51" s="202"/>
      <c r="C51" s="164"/>
      <c r="D51" s="155"/>
      <c r="E51" s="135"/>
      <c r="F51" s="135"/>
      <c r="I51" s="210"/>
      <c r="J51" s="210"/>
      <c r="K51" s="199"/>
      <c r="N51" s="200"/>
      <c r="O51" s="200"/>
    </row>
  </sheetData>
  <mergeCells count="13">
    <mergeCell ref="N13:O13"/>
    <mergeCell ref="L10:M10"/>
    <mergeCell ref="L12:M12"/>
    <mergeCell ref="N12:O12"/>
    <mergeCell ref="N10:O10"/>
    <mergeCell ref="J13:M13"/>
    <mergeCell ref="M2:M4"/>
    <mergeCell ref="N2:N4"/>
    <mergeCell ref="O2:O4"/>
    <mergeCell ref="B2:B4"/>
    <mergeCell ref="E2:E4"/>
    <mergeCell ref="F2:F4"/>
    <mergeCell ref="J2:J4"/>
  </mergeCells>
  <printOptions/>
  <pageMargins left="0.2362204724409449" right="0.15748031496062992" top="0.8" bottom="0.25" header="0.2" footer="0.2"/>
  <pageSetup fitToHeight="1" fitToWidth="1" horizontalDpi="600" verticalDpi="600" orientation="landscape" paperSize="9" scale="69" r:id="rId1"/>
  <headerFooter alignWithMargins="0">
    <oddHeader>&amp;C&amp;F&amp;RPagina &amp;P</oddHeader>
    <oddFooter>&amp;RPagina &amp;P di &amp;N</oddFooter>
  </headerFooter>
  <ignoredErrors>
    <ignoredError sqref="O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ASP</cp:lastModifiedBy>
  <cp:lastPrinted>2009-02-09T12:23:23Z</cp:lastPrinted>
  <dcterms:created xsi:type="dcterms:W3CDTF">2003-10-14T09:03:20Z</dcterms:created>
  <dcterms:modified xsi:type="dcterms:W3CDTF">2009-02-09T14:25:46Z</dcterms:modified>
  <cp:category/>
  <cp:version/>
  <cp:contentType/>
  <cp:contentStatus/>
</cp:coreProperties>
</file>